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F9D9B04-875C-4436-85A5-AD35DEA0C798}" xr6:coauthVersionLast="47" xr6:coauthVersionMax="47" xr10:uidLastSave="{00000000-0000-0000-0000-000000000000}"/>
  <bookViews>
    <workbookView xWindow="-108" yWindow="-108" windowWidth="23256" windowHeight="12456" tabRatio="777" xr2:uid="{E1F3F69F-4277-446D-A292-18789A0F333A}"/>
  </bookViews>
  <sheets>
    <sheet name="1設計条件2安定係数3ヒービングの検討" sheetId="2" r:id="rId1"/>
    <sheet name="4地盤改良の設計条件5改良厚6浮き上がり" sheetId="1" r:id="rId2"/>
    <sheet name="7曲げ破壊" sheetId="5"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6" i="5" l="1"/>
  <c r="X17" i="5"/>
  <c r="Z37" i="1" l="1"/>
  <c r="S37" i="1"/>
  <c r="P37" i="1"/>
  <c r="AD31" i="1"/>
  <c r="I26" i="1" s="1"/>
  <c r="I25" i="1"/>
  <c r="F26" i="1"/>
  <c r="AD32" i="1"/>
  <c r="F25" i="1" s="1"/>
  <c r="G15" i="5"/>
  <c r="M36" i="1" l="1"/>
  <c r="M25" i="1"/>
  <c r="J36" i="1" s="1"/>
  <c r="R15" i="5"/>
  <c r="P23" i="5"/>
  <c r="P21" i="5"/>
  <c r="P19" i="5"/>
  <c r="P17" i="5"/>
  <c r="P15" i="5"/>
  <c r="K23" i="5"/>
  <c r="M23" i="5" s="1"/>
  <c r="K21" i="5"/>
  <c r="M21" i="5" s="1"/>
  <c r="K19" i="5"/>
  <c r="M19" i="5" s="1"/>
  <c r="K17" i="5"/>
  <c r="M17" i="5" s="1"/>
  <c r="I23" i="5"/>
  <c r="I21" i="5"/>
  <c r="I19" i="5"/>
  <c r="I17" i="5"/>
  <c r="G21" i="5"/>
  <c r="Q36" i="5" s="1"/>
  <c r="G19" i="5"/>
  <c r="G17" i="5"/>
  <c r="K15" i="5"/>
  <c r="M15" i="5" s="1"/>
  <c r="U15" i="5" s="1"/>
  <c r="X15" i="5" s="1"/>
  <c r="I15" i="5"/>
  <c r="P36" i="1" l="1"/>
  <c r="K33" i="5"/>
  <c r="AA16" i="5"/>
  <c r="AA17" i="5" s="1"/>
  <c r="K34" i="5"/>
  <c r="R16" i="5"/>
  <c r="AG15" i="5"/>
  <c r="U21" i="5"/>
  <c r="U17" i="5"/>
  <c r="U19" i="5"/>
  <c r="Q33" i="5"/>
  <c r="AB33" i="5" s="1"/>
  <c r="Q35" i="5"/>
  <c r="Q34" i="5"/>
  <c r="AB34" i="5" s="1"/>
  <c r="U23" i="5"/>
  <c r="AA18" i="5"/>
  <c r="AA19" i="5" s="1"/>
  <c r="AA20" i="5" s="1"/>
  <c r="AA21" i="5" s="1"/>
  <c r="AA22" i="5" s="1"/>
  <c r="AA23" i="5" s="1"/>
  <c r="V37" i="1" l="1"/>
  <c r="AE37" i="1" s="1"/>
  <c r="AR6" i="1"/>
  <c r="AG16" i="5"/>
  <c r="R17" i="5"/>
  <c r="AT23" i="5" l="1"/>
  <c r="CC28" i="1"/>
  <c r="BB6" i="1"/>
  <c r="BW28" i="1"/>
  <c r="R18" i="5"/>
  <c r="AG17" i="5"/>
  <c r="R19" i="5" l="1"/>
  <c r="R20" i="5" s="1"/>
  <c r="X18" i="5"/>
  <c r="AG18" i="5"/>
  <c r="X19" i="5" l="1"/>
  <c r="AG19" i="5" s="1"/>
  <c r="R21" i="5" l="1"/>
  <c r="R22" i="5" s="1"/>
  <c r="X20" i="5"/>
  <c r="BB23" i="2"/>
  <c r="BG20" i="2" s="1"/>
  <c r="X21" i="5" l="1"/>
  <c r="U34" i="2"/>
  <c r="I31" i="2" s="1"/>
  <c r="R23" i="5" l="1"/>
  <c r="X22" i="5"/>
  <c r="AG22" i="5" s="1"/>
  <c r="G34" i="5" s="1"/>
  <c r="N34" i="5" s="1"/>
  <c r="AE34" i="5" s="1"/>
  <c r="BA20" i="2"/>
  <c r="CO28" i="1"/>
  <c r="T7" i="5"/>
  <c r="X23" i="5" l="1"/>
  <c r="AG23" i="5" s="1"/>
  <c r="G35" i="5" s="1"/>
  <c r="CI28" i="1"/>
  <c r="AA7" i="5"/>
  <c r="BZ20" i="1"/>
  <c r="CE20" i="1"/>
  <c r="CJ20" i="1"/>
  <c r="CM20" i="1"/>
  <c r="CG29" i="1"/>
  <c r="AS24" i="5"/>
  <c r="AR13" i="1" l="1"/>
  <c r="AG21" i="5" l="1"/>
  <c r="G33" i="5" s="1"/>
  <c r="N33" i="5" s="1"/>
  <c r="AE33" i="5" s="1"/>
  <c r="AG20" i="5"/>
  <c r="AO19" i="1" l="1"/>
  <c r="BF27" i="2"/>
  <c r="P26" i="2"/>
  <c r="J26" i="2"/>
  <c r="D25" i="2"/>
  <c r="L6" i="2" s="1"/>
  <c r="P24" i="2"/>
  <c r="J24" i="2"/>
  <c r="P23" i="2"/>
  <c r="J23" i="2"/>
  <c r="P22" i="2"/>
  <c r="J22" i="2"/>
  <c r="P21" i="2"/>
  <c r="T21" i="2" s="1"/>
  <c r="J21" i="2"/>
  <c r="L8" i="2"/>
  <c r="AX5" i="5" s="1"/>
  <c r="AU7" i="2"/>
  <c r="AV32" i="1" l="1"/>
  <c r="T22" i="2"/>
  <c r="T23" i="2" s="1"/>
  <c r="T24" i="2" s="1"/>
  <c r="T26" i="2" s="1"/>
  <c r="J25" i="2"/>
  <c r="AQ7" i="2"/>
  <c r="AO8" i="2" s="1"/>
  <c r="AQ13" i="2"/>
  <c r="AX20" i="2" l="1"/>
  <c r="AZ27" i="2"/>
  <c r="BC27" i="2"/>
  <c r="I30" i="2"/>
  <c r="M30" i="2" s="1"/>
  <c r="BW20" i="1"/>
  <c r="BM13" i="1"/>
  <c r="AU13" i="1"/>
  <c r="BC13" i="1"/>
  <c r="AO32" i="1"/>
  <c r="BI27" i="2"/>
  <c r="AQ14" i="2"/>
  <c r="AO15" i="2" s="1"/>
  <c r="BJ13" i="1" s="1"/>
  <c r="BJ20" i="2"/>
  <c r="BM27" i="2" l="1"/>
  <c r="AX19" i="1" s="1"/>
  <c r="BD20" i="2"/>
  <c r="BM20" i="2" s="1"/>
  <c r="AS34" i="2" l="1"/>
  <c r="AS35" i="2"/>
  <c r="AX34" i="2" l="1"/>
  <c r="BA34" i="2" s="1"/>
  <c r="AU19" i="1"/>
  <c r="BD19" i="1" l="1"/>
  <c r="AU8" i="1"/>
  <c r="AO10" i="1" s="1"/>
  <c r="AV22" i="1" l="1"/>
  <c r="AN25" i="1" s="1"/>
  <c r="AX23" i="5"/>
  <c r="AV29" i="5" s="1"/>
  <c r="AT10" i="1"/>
  <c r="BO8" i="1" l="1"/>
  <c r="BE8" i="1"/>
  <c r="AY10" i="1" l="1"/>
  <c r="BE10" i="1"/>
  <c r="BJ10" i="1"/>
  <c r="BO10" i="1"/>
  <c r="AO12" i="1" l="1"/>
  <c r="AO13" i="1" s="1"/>
  <c r="AT12" i="1"/>
  <c r="AY12" i="1"/>
  <c r="BG13" i="1" l="1"/>
  <c r="AT14" i="1" s="1"/>
  <c r="AY13" i="1"/>
  <c r="AO14" i="1" s="1"/>
  <c r="AL22" i="1" l="1"/>
  <c r="AO26" i="1" s="1"/>
  <c r="AQ22" i="1"/>
  <c r="AS25" i="1" s="1"/>
  <c r="AN27" i="1" l="1"/>
  <c r="AS32" i="1" s="1"/>
  <c r="AO33" i="1" s="1"/>
  <c r="AO34" i="1" s="1"/>
  <c r="CF28" i="1" l="1"/>
  <c r="G23" i="5"/>
  <c r="T35" i="5"/>
  <c r="BH20" i="5"/>
  <c r="BL20" i="5" s="1"/>
  <c r="BG19" i="5"/>
  <c r="BJ19" i="5" s="1"/>
  <c r="AV17" i="5" s="1"/>
  <c r="AZ17" i="5" s="1"/>
  <c r="K35" i="5"/>
  <c r="CB20" i="1"/>
  <c r="BW21" i="1" s="1"/>
  <c r="CD29" i="1" s="1"/>
  <c r="K36" i="5"/>
  <c r="CL28" i="1"/>
  <c r="BZ28" i="1"/>
  <c r="T36" i="5"/>
  <c r="W7" i="5"/>
  <c r="AS5" i="5"/>
  <c r="AO6" i="5" s="1"/>
  <c r="AL11" i="5" s="1"/>
  <c r="BW30" i="1" l="1"/>
  <c r="BW36" i="1" s="1"/>
  <c r="CI36" i="1" s="1"/>
  <c r="AB36" i="5"/>
  <c r="AB35" i="5"/>
  <c r="N35" i="5"/>
  <c r="AA24" i="5"/>
  <c r="R24" i="5"/>
  <c r="X24" i="5" s="1"/>
  <c r="Q7" i="5"/>
  <c r="AF7" i="5" s="1"/>
  <c r="AZ16" i="5" s="1"/>
  <c r="BZ36" i="1" l="1"/>
  <c r="AE35" i="5"/>
  <c r="AG24" i="5"/>
  <c r="G36" i="5" s="1"/>
  <c r="N36" i="5" l="1"/>
  <c r="AE36" i="5" s="1"/>
  <c r="AE37" i="5" s="1"/>
  <c r="AQ11" i="5" l="1"/>
  <c r="AO12" i="5" s="1"/>
  <c r="AV16" i="5" s="1"/>
  <c r="BE16" i="5" s="1"/>
  <c r="AO29" i="5" s="1"/>
  <c r="AR29" i="5" s="1"/>
  <c r="AZ29" i="5" l="1"/>
</calcChain>
</file>

<file path=xl/sharedStrings.xml><?xml version="1.0" encoding="utf-8"?>
<sst xmlns="http://schemas.openxmlformats.org/spreadsheetml/2006/main" count="699" uniqueCount="279">
  <si>
    <t>ヒービングの検討</t>
    <rPh sb="6" eb="8">
      <t>ケントウ</t>
    </rPh>
    <phoneticPr fontId="1"/>
  </si>
  <si>
    <t>© 2026 ce-note.com</t>
    <phoneticPr fontId="1"/>
  </si>
  <si>
    <r>
      <t>F</t>
    </r>
    <r>
      <rPr>
        <i/>
        <vertAlign val="subscript"/>
        <sz val="11"/>
        <color theme="1"/>
        <rFont val="Times New Roman"/>
        <family val="1"/>
      </rPr>
      <t>s</t>
    </r>
    <phoneticPr fontId="1"/>
  </si>
  <si>
    <t>=</t>
    <phoneticPr fontId="1"/>
  </si>
  <si>
    <r>
      <t>M</t>
    </r>
    <r>
      <rPr>
        <i/>
        <vertAlign val="subscript"/>
        <sz val="11"/>
        <color theme="1"/>
        <rFont val="Times New Roman"/>
        <family val="1"/>
      </rPr>
      <t>r</t>
    </r>
    <phoneticPr fontId="1"/>
  </si>
  <si>
    <r>
      <t>M</t>
    </r>
    <r>
      <rPr>
        <i/>
        <vertAlign val="subscript"/>
        <sz val="11"/>
        <color theme="1"/>
        <rFont val="Times New Roman"/>
        <family val="1"/>
      </rPr>
      <t>d</t>
    </r>
    <phoneticPr fontId="1"/>
  </si>
  <si>
    <t>ここに、</t>
    <phoneticPr fontId="1"/>
  </si>
  <si>
    <t>x</t>
    <phoneticPr fontId="1"/>
  </si>
  <si>
    <t>W</t>
    <phoneticPr fontId="1"/>
  </si>
  <si>
    <r>
      <t>：掘削底面に作用する背面側</t>
    </r>
    <r>
      <rPr>
        <i/>
        <sz val="11"/>
        <color theme="1"/>
        <rFont val="Times New Roman"/>
        <family val="1"/>
      </rPr>
      <t>x</t>
    </r>
    <r>
      <rPr>
        <sz val="11"/>
        <color theme="1"/>
        <rFont val="游ゴシック"/>
        <family val="2"/>
        <charset val="128"/>
        <scheme val="minor"/>
      </rPr>
      <t>範囲の荷重(kN)</t>
    </r>
    <rPh sb="1" eb="3">
      <t>クッサク</t>
    </rPh>
    <rPh sb="3" eb="5">
      <t>テイメン</t>
    </rPh>
    <rPh sb="6" eb="8">
      <t>サヨウ</t>
    </rPh>
    <rPh sb="10" eb="13">
      <t>ハイメンガワ</t>
    </rPh>
    <rPh sb="14" eb="16">
      <t>ハンイ</t>
    </rPh>
    <rPh sb="17" eb="19">
      <t>カジュウ</t>
    </rPh>
    <phoneticPr fontId="1"/>
  </si>
  <si>
    <t>q</t>
    <phoneticPr fontId="1"/>
  </si>
  <si>
    <t>γ</t>
    <phoneticPr fontId="1"/>
  </si>
  <si>
    <t>H</t>
    <phoneticPr fontId="1"/>
  </si>
  <si>
    <t>)</t>
    <phoneticPr fontId="1"/>
  </si>
  <si>
    <t>π</t>
    <phoneticPr fontId="1"/>
  </si>
  <si>
    <t>+</t>
    <phoneticPr fontId="1"/>
  </si>
  <si>
    <t>α</t>
    <phoneticPr fontId="1"/>
  </si>
  <si>
    <t>(</t>
    <phoneticPr fontId="1"/>
  </si>
  <si>
    <r>
      <t xml:space="preserve">x </t>
    </r>
    <r>
      <rPr>
        <sz val="11"/>
        <color theme="1"/>
        <rFont val="Times New Roman"/>
        <family val="1"/>
      </rPr>
      <t xml:space="preserve">( </t>
    </r>
    <r>
      <rPr>
        <i/>
        <sz val="11"/>
        <color theme="1"/>
        <rFont val="Times New Roman"/>
        <family val="1"/>
      </rPr>
      <t xml:space="preserve">γ H + q </t>
    </r>
    <r>
      <rPr>
        <sz val="11"/>
        <color theme="1"/>
        <rFont val="Times New Roman"/>
        <family val="1"/>
      </rPr>
      <t>)</t>
    </r>
    <phoneticPr fontId="1"/>
  </si>
  <si>
    <t>m</t>
    <phoneticPr fontId="1"/>
  </si>
  <si>
    <t>kN/m²</t>
    <phoneticPr fontId="1"/>
  </si>
  <si>
    <t>acos(</t>
    <phoneticPr fontId="1"/>
  </si>
  <si>
    <t>rad</t>
    <phoneticPr fontId="1"/>
  </si>
  <si>
    <t>²</t>
    <phoneticPr fontId="1"/>
  </si>
  <si>
    <r>
      <t>M</t>
    </r>
    <r>
      <rPr>
        <i/>
        <vertAlign val="subscript"/>
        <sz val="11"/>
        <color theme="1"/>
        <rFont val="Times New Roman"/>
        <family val="1"/>
      </rPr>
      <t>r</t>
    </r>
    <r>
      <rPr>
        <i/>
        <sz val="11"/>
        <color theme="1"/>
        <rFont val="Times New Roman"/>
        <family val="1"/>
      </rPr>
      <t>'</t>
    </r>
    <phoneticPr fontId="1"/>
  </si>
  <si>
    <t>×</t>
    <phoneticPr fontId="1"/>
  </si>
  <si>
    <t>1. 設計条件</t>
    <rPh sb="3" eb="5">
      <t>セッケイ</t>
    </rPh>
    <rPh sb="5" eb="7">
      <t>ジョウケン</t>
    </rPh>
    <phoneticPr fontId="1"/>
  </si>
  <si>
    <t>掘削深さ</t>
    <rPh sb="0" eb="2">
      <t>クッサク</t>
    </rPh>
    <rPh sb="2" eb="3">
      <t>フカ</t>
    </rPh>
    <phoneticPr fontId="1"/>
  </si>
  <si>
    <t>掘削面から最下段切ばりまでの高さ</t>
    <rPh sb="0" eb="3">
      <t>クッサクメン</t>
    </rPh>
    <rPh sb="5" eb="8">
      <t>サイゲダン</t>
    </rPh>
    <rPh sb="8" eb="9">
      <t>キリ</t>
    </rPh>
    <rPh sb="14" eb="15">
      <t>タカ</t>
    </rPh>
    <phoneticPr fontId="1"/>
  </si>
  <si>
    <t>地表面の上載荷重</t>
    <rPh sb="0" eb="3">
      <t>チヒョウメン</t>
    </rPh>
    <rPh sb="4" eb="5">
      <t>ウエ</t>
    </rPh>
    <rPh sb="5" eb="6">
      <t>ノ</t>
    </rPh>
    <rPh sb="6" eb="8">
      <t>カジュウ</t>
    </rPh>
    <phoneticPr fontId="1"/>
  </si>
  <si>
    <t>掘削幅</t>
    <rPh sb="0" eb="2">
      <t>クッサク</t>
    </rPh>
    <rPh sb="2" eb="3">
      <t>ハバ</t>
    </rPh>
    <phoneticPr fontId="1"/>
  </si>
  <si>
    <t>B</t>
    <phoneticPr fontId="1"/>
  </si>
  <si>
    <t>β</t>
    <phoneticPr fontId="1"/>
  </si>
  <si>
    <t>(kN/m²)</t>
    <phoneticPr fontId="1"/>
  </si>
  <si>
    <t>h</t>
    <phoneticPr fontId="1"/>
  </si>
  <si>
    <t>(m)</t>
    <phoneticPr fontId="1"/>
  </si>
  <si>
    <t>－</t>
    <phoneticPr fontId="1"/>
  </si>
  <si>
    <t>c'</t>
    <phoneticPr fontId="1"/>
  </si>
  <si>
    <t>x²</t>
    <phoneticPr fontId="1"/>
  </si>
  <si>
    <r>
      <rPr>
        <sz val="11"/>
        <color theme="1"/>
        <rFont val="ＭＳ Ｐ明朝"/>
        <family val="1"/>
        <charset val="128"/>
      </rPr>
      <t>・</t>
    </r>
    <phoneticPr fontId="1"/>
  </si>
  <si>
    <r>
      <rPr>
        <sz val="11"/>
        <color theme="1"/>
        <rFont val="游ゴシック"/>
        <family val="3"/>
        <charset val="128"/>
      </rPr>
      <t>－</t>
    </r>
    <phoneticPr fontId="1"/>
  </si>
  <si>
    <r>
      <rPr>
        <i/>
        <sz val="11"/>
        <color theme="1"/>
        <rFont val="Times New Roman"/>
        <family val="1"/>
      </rPr>
      <t>x</t>
    </r>
    <r>
      <rPr>
        <sz val="11"/>
        <color theme="1"/>
        <rFont val="BIZ UD明朝 Medium"/>
        <family val="1"/>
        <charset val="128"/>
      </rPr>
      <t>∫</t>
    </r>
    <r>
      <rPr>
        <vertAlign val="subscript"/>
        <sz val="11"/>
        <color theme="1"/>
        <rFont val="游ゴシック"/>
        <family val="3"/>
        <charset val="128"/>
      </rPr>
      <t>π-β</t>
    </r>
    <r>
      <rPr>
        <vertAlign val="superscript"/>
        <sz val="11"/>
        <color theme="1"/>
        <rFont val="游ゴシック"/>
        <family val="3"/>
        <charset val="128"/>
      </rPr>
      <t>π/2+α</t>
    </r>
    <r>
      <rPr>
        <i/>
        <sz val="11"/>
        <color theme="1"/>
        <rFont val="Times New Roman"/>
        <family val="1"/>
      </rPr>
      <t>c</t>
    </r>
    <r>
      <rPr>
        <i/>
        <sz val="11"/>
        <color theme="1"/>
        <rFont val="游ゴシック"/>
        <family val="1"/>
        <charset val="128"/>
      </rPr>
      <t>'</t>
    </r>
    <r>
      <rPr>
        <i/>
        <sz val="11"/>
        <color theme="1"/>
        <rFont val="Times New Roman"/>
        <family val="1"/>
      </rPr>
      <t xml:space="preserve">  xd</t>
    </r>
    <r>
      <rPr>
        <sz val="11"/>
        <color theme="1"/>
        <rFont val="游ゴシック"/>
        <family val="3"/>
        <charset val="128"/>
      </rPr>
      <t>θ</t>
    </r>
    <phoneticPr fontId="1"/>
  </si>
  <si>
    <r>
      <t>sin(</t>
    </r>
    <r>
      <rPr>
        <i/>
        <sz val="11"/>
        <color theme="1"/>
        <rFont val="Times New Roman"/>
        <family val="1"/>
      </rPr>
      <t>β</t>
    </r>
    <r>
      <rPr>
        <sz val="11"/>
        <color theme="1"/>
        <rFont val="ＭＳ Ｐ明朝"/>
        <family val="1"/>
        <charset val="128"/>
      </rPr>
      <t>)</t>
    </r>
    <phoneticPr fontId="1"/>
  </si>
  <si>
    <r>
      <t>N</t>
    </r>
    <r>
      <rPr>
        <i/>
        <vertAlign val="subscript"/>
        <sz val="11"/>
        <color theme="1"/>
        <rFont val="Times New Roman"/>
        <family val="1"/>
      </rPr>
      <t>b</t>
    </r>
    <phoneticPr fontId="1"/>
  </si>
  <si>
    <t>γ H</t>
    <phoneticPr fontId="1"/>
  </si>
  <si>
    <r>
      <t>a</t>
    </r>
    <r>
      <rPr>
        <i/>
        <vertAlign val="subscript"/>
        <sz val="11"/>
        <color theme="1"/>
        <rFont val="Times New Roman"/>
        <family val="1"/>
      </rPr>
      <t>p</t>
    </r>
    <phoneticPr fontId="1"/>
  </si>
  <si>
    <r>
      <t>c</t>
    </r>
    <r>
      <rPr>
        <i/>
        <vertAlign val="subscript"/>
        <sz val="11"/>
        <color theme="1"/>
        <rFont val="Times New Roman"/>
        <family val="1"/>
      </rPr>
      <t>p</t>
    </r>
    <phoneticPr fontId="1"/>
  </si>
  <si>
    <t>・</t>
    <phoneticPr fontId="1"/>
  </si>
  <si>
    <t>(1</t>
    <phoneticPr fontId="1"/>
  </si>
  <si>
    <t>E</t>
    <phoneticPr fontId="1"/>
  </si>
  <si>
    <r>
      <t>E</t>
    </r>
    <r>
      <rPr>
        <i/>
        <vertAlign val="subscript"/>
        <sz val="11"/>
        <color theme="1"/>
        <rFont val="Times New Roman"/>
        <family val="1"/>
      </rPr>
      <t>p</t>
    </r>
    <phoneticPr fontId="1"/>
  </si>
  <si>
    <r>
      <rPr>
        <i/>
        <sz val="11"/>
        <color theme="1"/>
        <rFont val="Times New Roman"/>
        <family val="1"/>
      </rPr>
      <t>x</t>
    </r>
    <r>
      <rPr>
        <sz val="11"/>
        <color theme="1"/>
        <rFont val="游ゴシック"/>
        <family val="3"/>
        <charset val="128"/>
        <scheme val="minor"/>
      </rPr>
      <t>∫₀</t>
    </r>
    <r>
      <rPr>
        <vertAlign val="superscript"/>
        <sz val="11"/>
        <color theme="1"/>
        <rFont val="游ゴシック"/>
        <family val="3"/>
        <charset val="128"/>
      </rPr>
      <t>π-β</t>
    </r>
    <phoneticPr fontId="1"/>
  </si>
  <si>
    <r>
      <t>xd</t>
    </r>
    <r>
      <rPr>
        <i/>
        <sz val="11"/>
        <color theme="1"/>
        <rFont val="Times New Roman"/>
        <family val="1"/>
        <charset val="161"/>
      </rPr>
      <t>θ</t>
    </r>
    <phoneticPr fontId="1"/>
  </si>
  <si>
    <r>
      <rPr>
        <i/>
        <sz val="11"/>
        <color theme="1"/>
        <rFont val="Times New Roman"/>
        <family val="1"/>
      </rPr>
      <t>x</t>
    </r>
    <r>
      <rPr>
        <sz val="11"/>
        <color theme="1"/>
        <rFont val="游ゴシック"/>
        <family val="3"/>
        <charset val="128"/>
        <scheme val="minor"/>
      </rPr>
      <t>∫</t>
    </r>
    <r>
      <rPr>
        <vertAlign val="subscript"/>
        <sz val="11"/>
        <color theme="1"/>
        <rFont val="游ゴシック"/>
        <family val="3"/>
        <charset val="128"/>
      </rPr>
      <t>π-β</t>
    </r>
    <r>
      <rPr>
        <vertAlign val="superscript"/>
        <sz val="11"/>
        <color theme="1"/>
        <rFont val="游ゴシック"/>
        <family val="3"/>
        <charset val="128"/>
      </rPr>
      <t>π/2+α</t>
    </r>
    <phoneticPr fontId="1"/>
  </si>
  <si>
    <r>
      <t>q</t>
    </r>
    <r>
      <rPr>
        <i/>
        <vertAlign val="subscript"/>
        <sz val="11"/>
        <color theme="1"/>
        <rFont val="Times New Roman"/>
        <family val="1"/>
      </rPr>
      <t>up</t>
    </r>
    <phoneticPr fontId="1"/>
  </si>
  <si>
    <r>
      <t>ε</t>
    </r>
    <r>
      <rPr>
        <i/>
        <vertAlign val="subscript"/>
        <sz val="11"/>
        <color theme="1"/>
        <rFont val="Times New Roman"/>
        <family val="1"/>
      </rPr>
      <t>fp</t>
    </r>
    <phoneticPr fontId="1"/>
  </si>
  <si>
    <r>
      <t>q</t>
    </r>
    <r>
      <rPr>
        <i/>
        <vertAlign val="subscript"/>
        <sz val="11"/>
        <color theme="1"/>
        <rFont val="Times New Roman"/>
        <family val="1"/>
      </rPr>
      <t>u</t>
    </r>
    <r>
      <rPr>
        <i/>
        <sz val="11"/>
        <color theme="1"/>
        <rFont val="Times New Roman"/>
        <family val="1"/>
      </rPr>
      <t>'</t>
    </r>
    <phoneticPr fontId="1"/>
  </si>
  <si>
    <t>よって、</t>
    <phoneticPr fontId="1"/>
  </si>
  <si>
    <t>c₀</t>
    <phoneticPr fontId="1"/>
  </si>
  <si>
    <t>c₀x</t>
    <phoneticPr fontId="1"/>
  </si>
  <si>
    <t>c₀’</t>
    <phoneticPr fontId="1"/>
  </si>
  <si>
    <r>
      <rPr>
        <i/>
        <sz val="11"/>
        <color theme="1"/>
        <rFont val="Times New Roman"/>
        <family val="1"/>
      </rPr>
      <t>x</t>
    </r>
    <r>
      <rPr>
        <sz val="11"/>
        <color theme="1"/>
        <rFont val="HGP明朝E"/>
        <family val="1"/>
        <charset val="128"/>
      </rPr>
      <t>∫</t>
    </r>
    <r>
      <rPr>
        <sz val="11"/>
        <color theme="1"/>
        <rFont val="游ゴシック"/>
        <family val="3"/>
        <charset val="128"/>
        <scheme val="minor"/>
      </rPr>
      <t>₀</t>
    </r>
    <r>
      <rPr>
        <vertAlign val="superscript"/>
        <sz val="11"/>
        <color theme="1"/>
        <rFont val="游ゴシック"/>
        <family val="3"/>
        <charset val="128"/>
      </rPr>
      <t>π-β</t>
    </r>
    <r>
      <rPr>
        <i/>
        <sz val="11"/>
        <color theme="1"/>
        <rFont val="Times New Roman"/>
        <family val="1"/>
      </rPr>
      <t>c ₀</t>
    </r>
    <r>
      <rPr>
        <i/>
        <sz val="11"/>
        <color theme="1"/>
        <rFont val="游ゴシック"/>
        <family val="1"/>
        <charset val="128"/>
      </rPr>
      <t>'</t>
    </r>
    <r>
      <rPr>
        <i/>
        <sz val="11"/>
        <color theme="1"/>
        <rFont val="Times New Roman"/>
        <family val="1"/>
      </rPr>
      <t xml:space="preserve"> xd</t>
    </r>
    <r>
      <rPr>
        <sz val="11"/>
        <color theme="1"/>
        <rFont val="游ゴシック"/>
        <family val="3"/>
        <charset val="128"/>
      </rPr>
      <t>θ</t>
    </r>
    <phoneticPr fontId="1"/>
  </si>
  <si>
    <r>
      <rPr>
        <sz val="11"/>
        <color theme="1"/>
        <rFont val="Times New Roman"/>
        <family val="1"/>
      </rPr>
      <t>2</t>
    </r>
    <r>
      <rPr>
        <i/>
        <sz val="11"/>
        <color theme="1"/>
        <rFont val="Times New Roman"/>
        <family val="1"/>
      </rPr>
      <t>c</t>
    </r>
    <r>
      <rPr>
        <i/>
        <vertAlign val="subscript"/>
        <sz val="11"/>
        <color theme="1"/>
        <rFont val="Times New Roman"/>
        <family val="1"/>
      </rPr>
      <t>p</t>
    </r>
    <phoneticPr fontId="1"/>
  </si>
  <si>
    <t>：改良体の破壊ひずみを基に一軸圧縮強度を補正した場合の原地盤の粘着力(kN/m²)</t>
    <rPh sb="1" eb="4">
      <t>カイリョウタイ</t>
    </rPh>
    <rPh sb="5" eb="7">
      <t>ハカイ</t>
    </rPh>
    <rPh sb="11" eb="12">
      <t>モト</t>
    </rPh>
    <rPh sb="13" eb="15">
      <t>イチジク</t>
    </rPh>
    <rPh sb="15" eb="17">
      <t>アッシュク</t>
    </rPh>
    <rPh sb="17" eb="19">
      <t>キョウド</t>
    </rPh>
    <rPh sb="20" eb="22">
      <t>ホセイ</t>
    </rPh>
    <rPh sb="24" eb="26">
      <t>バアイ</t>
    </rPh>
    <rPh sb="27" eb="30">
      <t>ゲンジバン</t>
    </rPh>
    <rPh sb="31" eb="34">
      <t>ネンチャクリョク</t>
    </rPh>
    <phoneticPr fontId="1"/>
  </si>
  <si>
    <r>
      <t>改良地盤の粘着力</t>
    </r>
    <r>
      <rPr>
        <i/>
        <sz val="11"/>
        <color theme="1"/>
        <rFont val="Times New Roman"/>
        <family val="1"/>
      </rPr>
      <t>c'</t>
    </r>
    <r>
      <rPr>
        <sz val="11"/>
        <color theme="1"/>
        <rFont val="游ゴシック"/>
        <family val="2"/>
        <charset val="128"/>
        <scheme val="minor"/>
      </rPr>
      <t>は、改良体と非改良体の複合地盤として、下記のとおり算出する。</t>
    </r>
    <rPh sb="0" eb="2">
      <t>カイリョウ</t>
    </rPh>
    <rPh sb="2" eb="4">
      <t>ジバン</t>
    </rPh>
    <rPh sb="5" eb="8">
      <t>ネンチャクリョク</t>
    </rPh>
    <rPh sb="12" eb="15">
      <t>カイリョウタイ</t>
    </rPh>
    <rPh sb="16" eb="17">
      <t>ヒ</t>
    </rPh>
    <rPh sb="17" eb="20">
      <t>カイリョウタイ</t>
    </rPh>
    <rPh sb="21" eb="23">
      <t>フクゴウ</t>
    </rPh>
    <rPh sb="23" eb="25">
      <t>ジバン</t>
    </rPh>
    <rPh sb="29" eb="31">
      <t>カキ</t>
    </rPh>
    <rPh sb="35" eb="37">
      <t>サンシュツ</t>
    </rPh>
    <phoneticPr fontId="1"/>
  </si>
  <si>
    <r>
      <rPr>
        <sz val="11"/>
        <color theme="1"/>
        <rFont val="ＭＳ Ｐ明朝"/>
        <family val="1"/>
        <charset val="128"/>
      </rPr>
      <t>－</t>
    </r>
    <phoneticPr fontId="1"/>
  </si>
  <si>
    <r>
      <t>2</t>
    </r>
    <r>
      <rPr>
        <sz val="11"/>
        <color theme="1"/>
        <rFont val="Times New Roman"/>
        <family val="1"/>
        <charset val="161"/>
      </rPr>
      <t>π</t>
    </r>
    <phoneticPr fontId="1"/>
  </si>
  <si>
    <t>c</t>
    <phoneticPr fontId="1"/>
  </si>
  <si>
    <r>
      <t xml:space="preserve"> γ</t>
    </r>
    <r>
      <rPr>
        <i/>
        <vertAlign val="subscript"/>
        <sz val="11"/>
        <color theme="1"/>
        <rFont val="Times New Roman"/>
        <family val="1"/>
      </rPr>
      <t>p</t>
    </r>
    <phoneticPr fontId="1"/>
  </si>
  <si>
    <r>
      <t>B</t>
    </r>
    <r>
      <rPr>
        <sz val="11"/>
        <color theme="1"/>
        <rFont val="Times New Roman"/>
        <family val="1"/>
      </rPr>
      <t>²</t>
    </r>
    <phoneticPr fontId="1"/>
  </si>
  <si>
    <t>地盤物性値一覧</t>
    <rPh sb="0" eb="2">
      <t>ジバン</t>
    </rPh>
    <rPh sb="2" eb="4">
      <t>ブッセイ</t>
    </rPh>
    <rPh sb="4" eb="5">
      <t>アタイ</t>
    </rPh>
    <rPh sb="5" eb="7">
      <t>イチラン</t>
    </rPh>
    <phoneticPr fontId="1"/>
  </si>
  <si>
    <t>１層</t>
    <rPh sb="1" eb="2">
      <t>ソウ</t>
    </rPh>
    <phoneticPr fontId="1"/>
  </si>
  <si>
    <t>２層</t>
    <rPh sb="1" eb="2">
      <t>ソウ</t>
    </rPh>
    <phoneticPr fontId="1"/>
  </si>
  <si>
    <t>３層</t>
    <rPh sb="1" eb="2">
      <t>ソウ</t>
    </rPh>
    <phoneticPr fontId="1"/>
  </si>
  <si>
    <t>掘削Σ</t>
    <rPh sb="0" eb="2">
      <t>クッサク</t>
    </rPh>
    <phoneticPr fontId="1"/>
  </si>
  <si>
    <t>４層</t>
    <rPh sb="1" eb="2">
      <t>ソウ</t>
    </rPh>
    <phoneticPr fontId="1"/>
  </si>
  <si>
    <t>５層</t>
    <rPh sb="1" eb="2">
      <t>ソウ</t>
    </rPh>
    <phoneticPr fontId="1"/>
  </si>
  <si>
    <t>層厚</t>
    <rPh sb="0" eb="1">
      <t>ソウ</t>
    </rPh>
    <rPh sb="1" eb="2">
      <t>アツ</t>
    </rPh>
    <phoneticPr fontId="1"/>
  </si>
  <si>
    <t>土質</t>
    <rPh sb="0" eb="2">
      <t>ドシツ</t>
    </rPh>
    <phoneticPr fontId="1"/>
  </si>
  <si>
    <t>粘性</t>
  </si>
  <si>
    <t>含水比の高い粘性土が厚く堆積する地盤におけるヒービングの検討と、セメント系固化材による</t>
    <rPh sb="0" eb="3">
      <t>ガンスイヒ</t>
    </rPh>
    <rPh sb="4" eb="5">
      <t>タカ</t>
    </rPh>
    <rPh sb="6" eb="9">
      <t>ネンセイド</t>
    </rPh>
    <rPh sb="10" eb="11">
      <t>アツ</t>
    </rPh>
    <rPh sb="12" eb="14">
      <t>タイセキ</t>
    </rPh>
    <rPh sb="16" eb="18">
      <t>ジバン</t>
    </rPh>
    <rPh sb="28" eb="30">
      <t>ケントウ</t>
    </rPh>
    <rPh sb="36" eb="37">
      <t>ケイ</t>
    </rPh>
    <rPh sb="37" eb="40">
      <t>コカザイ</t>
    </rPh>
    <phoneticPr fontId="1"/>
  </si>
  <si>
    <t>深層混合処理工法で掘削側を地盤改良する場合の計算例</t>
    <rPh sb="9" eb="11">
      <t>クッサク</t>
    </rPh>
    <rPh sb="11" eb="12">
      <t>ガワ</t>
    </rPh>
    <rPh sb="13" eb="15">
      <t>ジバン</t>
    </rPh>
    <rPh sb="15" eb="17">
      <t>カイリョウ</t>
    </rPh>
    <rPh sb="19" eb="21">
      <t>バアイ</t>
    </rPh>
    <rPh sb="22" eb="25">
      <t>ケイサンレイ</t>
    </rPh>
    <phoneticPr fontId="1"/>
  </si>
  <si>
    <t>地下水</t>
    <rPh sb="0" eb="3">
      <t>チカスイ</t>
    </rPh>
    <phoneticPr fontId="1"/>
  </si>
  <si>
    <t>なし</t>
  </si>
  <si>
    <t>単位体積重量</t>
    <rPh sb="0" eb="2">
      <t>タンイ</t>
    </rPh>
    <rPh sb="2" eb="4">
      <t>タイセキ</t>
    </rPh>
    <rPh sb="4" eb="6">
      <t>ジュウリョウ</t>
    </rPh>
    <phoneticPr fontId="1"/>
  </si>
  <si>
    <t>(kN/m³)</t>
    <phoneticPr fontId="1"/>
  </si>
  <si>
    <t>せん断抵抗角</t>
    <rPh sb="2" eb="3">
      <t>ダン</t>
    </rPh>
    <rPh sb="3" eb="5">
      <t>テイコウ</t>
    </rPh>
    <rPh sb="5" eb="6">
      <t>カク</t>
    </rPh>
    <phoneticPr fontId="1"/>
  </si>
  <si>
    <t>φ</t>
    <phoneticPr fontId="1"/>
  </si>
  <si>
    <t>粘着力</t>
    <rPh sb="0" eb="3">
      <t>ネンチャクリョク</t>
    </rPh>
    <phoneticPr fontId="1"/>
  </si>
  <si>
    <t>変形係数</t>
    <rPh sb="0" eb="2">
      <t>ヘンケイ</t>
    </rPh>
    <rPh sb="2" eb="4">
      <t>ケイスウ</t>
    </rPh>
    <phoneticPr fontId="1"/>
  </si>
  <si>
    <t>sin(</t>
    <phoneticPr fontId="1"/>
  </si>
  <si>
    <t>γ</t>
  </si>
  <si>
    <t>Σγh+q</t>
  </si>
  <si>
    <t>底辺×高さ/2</t>
    <rPh sb="0" eb="2">
      <t>テイヘン</t>
    </rPh>
    <rPh sb="3" eb="4">
      <t>タカ</t>
    </rPh>
    <phoneticPr fontId="27"/>
  </si>
  <si>
    <t>P</t>
    <phoneticPr fontId="27"/>
  </si>
  <si>
    <t>(kN)</t>
    <phoneticPr fontId="27"/>
  </si>
  <si>
    <t>①</t>
    <phoneticPr fontId="27"/>
  </si>
  <si>
    <t>×</t>
    <phoneticPr fontId="27"/>
  </si>
  <si>
    <t>/</t>
    <phoneticPr fontId="27"/>
  </si>
  <si>
    <t>②</t>
    <phoneticPr fontId="27"/>
  </si>
  <si>
    <t>③</t>
    <phoneticPr fontId="27"/>
  </si>
  <si>
    <t>④</t>
    <phoneticPr fontId="27"/>
  </si>
  <si>
    <t>+</t>
    <phoneticPr fontId="27"/>
  </si>
  <si>
    <t>アーム長</t>
    <rPh sb="3" eb="4">
      <t>チョウ</t>
    </rPh>
    <phoneticPr fontId="27"/>
  </si>
  <si>
    <t>切ばり位置から三角形重心の鉛直距離</t>
    <rPh sb="0" eb="1">
      <t>キリ</t>
    </rPh>
    <rPh sb="3" eb="5">
      <t>イチ</t>
    </rPh>
    <rPh sb="7" eb="10">
      <t>サンカクケイ</t>
    </rPh>
    <rPh sb="10" eb="12">
      <t>ジュウシン</t>
    </rPh>
    <rPh sb="13" eb="15">
      <t>エンチョク</t>
    </rPh>
    <rPh sb="15" eb="17">
      <t>キョリ</t>
    </rPh>
    <phoneticPr fontId="27"/>
  </si>
  <si>
    <t>y</t>
    <phoneticPr fontId="27"/>
  </si>
  <si>
    <t>(m)</t>
    <phoneticPr fontId="27"/>
  </si>
  <si>
    <r>
      <t>M</t>
    </r>
    <r>
      <rPr>
        <i/>
        <vertAlign val="subscript"/>
        <sz val="11"/>
        <color rgb="FF000000"/>
        <rFont val="Times New Roman"/>
        <family val="1"/>
      </rPr>
      <t>a</t>
    </r>
    <phoneticPr fontId="27"/>
  </si>
  <si>
    <t>=</t>
    <phoneticPr fontId="29"/>
  </si>
  <si>
    <r>
      <rPr>
        <sz val="11"/>
        <color theme="1"/>
        <rFont val="游ゴシック"/>
        <family val="2"/>
      </rPr>
      <t>∑</t>
    </r>
    <r>
      <rPr>
        <i/>
        <sz val="11"/>
        <color theme="1"/>
        <rFont val="Times New Roman"/>
        <family val="1"/>
      </rPr>
      <t>M</t>
    </r>
    <r>
      <rPr>
        <i/>
        <vertAlign val="subscript"/>
        <sz val="11"/>
        <color theme="1"/>
        <rFont val="Times New Roman"/>
        <family val="1"/>
      </rPr>
      <t>a</t>
    </r>
    <r>
      <rPr>
        <sz val="11"/>
        <color theme="1"/>
        <rFont val="Times New Roman"/>
        <family val="1"/>
      </rPr>
      <t xml:space="preserve"> =</t>
    </r>
    <phoneticPr fontId="27"/>
  </si>
  <si>
    <r>
      <rPr>
        <sz val="11"/>
        <color theme="1"/>
        <rFont val="游ゴシック"/>
        <family val="3"/>
        <charset val="128"/>
      </rPr>
      <t>∑</t>
    </r>
    <r>
      <rPr>
        <i/>
        <sz val="11"/>
        <color theme="1"/>
        <rFont val="Times New Roman"/>
        <family val="1"/>
      </rPr>
      <t>M</t>
    </r>
    <r>
      <rPr>
        <i/>
        <vertAlign val="subscript"/>
        <sz val="11"/>
        <color theme="1"/>
        <rFont val="Times New Roman"/>
        <family val="1"/>
      </rPr>
      <t>p</t>
    </r>
    <phoneticPr fontId="27"/>
  </si>
  <si>
    <r>
      <t>N</t>
    </r>
    <r>
      <rPr>
        <i/>
        <vertAlign val="subscript"/>
        <sz val="11"/>
        <color theme="1"/>
        <rFont val="Times New Roman"/>
        <family val="1"/>
      </rPr>
      <t>p</t>
    </r>
    <phoneticPr fontId="29"/>
  </si>
  <si>
    <t>(</t>
    <phoneticPr fontId="29"/>
  </si>
  <si>
    <r>
      <rPr>
        <sz val="11"/>
        <color theme="1"/>
        <rFont val="游ゴシック"/>
        <family val="2"/>
        <charset val="128"/>
      </rPr>
      <t>・</t>
    </r>
    <phoneticPr fontId="29"/>
  </si>
  <si>
    <t>/2</t>
    <phoneticPr fontId="29"/>
  </si>
  <si>
    <t>+</t>
    <phoneticPr fontId="29"/>
  </si>
  <si>
    <t>)</t>
    <phoneticPr fontId="29"/>
  </si>
  <si>
    <r>
      <rPr>
        <sz val="11"/>
        <color theme="1"/>
        <rFont val="游ゴシック"/>
        <family val="3"/>
        <charset val="128"/>
      </rPr>
      <t>∑</t>
    </r>
    <r>
      <rPr>
        <i/>
        <sz val="11"/>
        <color theme="1"/>
        <rFont val="Times New Roman"/>
        <family val="1"/>
      </rPr>
      <t>M</t>
    </r>
    <r>
      <rPr>
        <i/>
        <vertAlign val="subscript"/>
        <sz val="11"/>
        <color theme="1"/>
        <rFont val="Times New Roman"/>
        <family val="1"/>
      </rPr>
      <t>a</t>
    </r>
    <phoneticPr fontId="27"/>
  </si>
  <si>
    <r>
      <t>N</t>
    </r>
    <r>
      <rPr>
        <i/>
        <vertAlign val="subscript"/>
        <sz val="11"/>
        <color theme="1"/>
        <rFont val="Times New Roman"/>
        <family val="1"/>
      </rPr>
      <t>p</t>
    </r>
    <phoneticPr fontId="1"/>
  </si>
  <si>
    <r>
      <t>M</t>
    </r>
    <r>
      <rPr>
        <i/>
        <vertAlign val="subscript"/>
        <sz val="11"/>
        <color theme="1"/>
        <rFont val="Times New Roman"/>
        <family val="1"/>
      </rPr>
      <t>max</t>
    </r>
    <phoneticPr fontId="1"/>
  </si>
  <si>
    <t>A</t>
    <phoneticPr fontId="1"/>
  </si>
  <si>
    <t>Z</t>
    <phoneticPr fontId="1"/>
  </si>
  <si>
    <r>
      <t>γ</t>
    </r>
    <r>
      <rPr>
        <i/>
        <sz val="11"/>
        <color theme="1"/>
        <rFont val="Times New Roman"/>
        <family val="1"/>
      </rPr>
      <t>h</t>
    </r>
    <phoneticPr fontId="1"/>
  </si>
  <si>
    <r>
      <rPr>
        <sz val="11"/>
        <color theme="1"/>
        <rFont val="Times New Roman"/>
        <family val="1"/>
        <charset val="161"/>
      </rPr>
      <t>Σ</t>
    </r>
    <r>
      <rPr>
        <sz val="11"/>
        <color theme="1"/>
        <rFont val="Times New Roman"/>
        <family val="1"/>
      </rPr>
      <t>γ</t>
    </r>
    <r>
      <rPr>
        <i/>
        <sz val="11"/>
        <color theme="1"/>
        <rFont val="Times New Roman"/>
        <family val="1"/>
      </rPr>
      <t>h</t>
    </r>
    <phoneticPr fontId="1"/>
  </si>
  <si>
    <t>４層</t>
    <rPh sb="1" eb="2">
      <t>ソウ</t>
    </rPh>
    <phoneticPr fontId="27"/>
  </si>
  <si>
    <t>５層</t>
    <rPh sb="1" eb="2">
      <t>ソウ</t>
    </rPh>
    <phoneticPr fontId="27"/>
  </si>
  <si>
    <t>(度)</t>
    <rPh sb="1" eb="2">
      <t>ド</t>
    </rPh>
    <phoneticPr fontId="29"/>
  </si>
  <si>
    <t>E₅₀</t>
    <phoneticPr fontId="1"/>
  </si>
  <si>
    <t>σ</t>
    <phoneticPr fontId="1"/>
  </si>
  <si>
    <t>ここに、</t>
    <phoneticPr fontId="29"/>
  </si>
  <si>
    <t>×</t>
    <phoneticPr fontId="29"/>
  </si>
  <si>
    <t>²</t>
    <phoneticPr fontId="29"/>
  </si>
  <si>
    <t>：安全率</t>
    <rPh sb="1" eb="4">
      <t>アンゼンリツ</t>
    </rPh>
    <phoneticPr fontId="29"/>
  </si>
  <si>
    <t>矢板の根入れ長</t>
    <rPh sb="0" eb="2">
      <t>ヤイタ</t>
    </rPh>
    <rPh sb="3" eb="5">
      <t>ネイ</t>
    </rPh>
    <rPh sb="6" eb="7">
      <t>ナガ</t>
    </rPh>
    <phoneticPr fontId="29"/>
  </si>
  <si>
    <t>改良地盤の下面に作用するモーメントより、</t>
    <rPh sb="0" eb="2">
      <t>カイリョウ</t>
    </rPh>
    <rPh sb="2" eb="4">
      <t>ジバン</t>
    </rPh>
    <rPh sb="5" eb="7">
      <t>シタメン</t>
    </rPh>
    <rPh sb="8" eb="10">
      <t>サヨウ</t>
    </rPh>
    <phoneticPr fontId="1"/>
  </si>
  <si>
    <t>改良地盤の単位体積重量</t>
    <rPh sb="0" eb="2">
      <t>カイリョウ</t>
    </rPh>
    <rPh sb="2" eb="4">
      <t>ジバン</t>
    </rPh>
    <rPh sb="5" eb="7">
      <t>タンイ</t>
    </rPh>
    <rPh sb="7" eb="9">
      <t>タイセキ</t>
    </rPh>
    <rPh sb="9" eb="11">
      <t>ジュウリョウ</t>
    </rPh>
    <phoneticPr fontId="1"/>
  </si>
  <si>
    <t>c'</t>
    <phoneticPr fontId="29"/>
  </si>
  <si>
    <t>u</t>
    <phoneticPr fontId="1"/>
  </si>
  <si>
    <t>B</t>
    <phoneticPr fontId="29"/>
  </si>
  <si>
    <t>7-2. 改良地盤に作用する土圧（主働土圧）</t>
    <rPh sb="5" eb="7">
      <t>カイリョウ</t>
    </rPh>
    <rPh sb="7" eb="9">
      <t>ジバン</t>
    </rPh>
    <rPh sb="10" eb="12">
      <t>サヨウ</t>
    </rPh>
    <rPh sb="14" eb="16">
      <t>ドアツ</t>
    </rPh>
    <rPh sb="17" eb="19">
      <t>シュドウ</t>
    </rPh>
    <rPh sb="19" eb="21">
      <t>ドアツ</t>
    </rPh>
    <phoneticPr fontId="1"/>
  </si>
  <si>
    <r>
      <t>(kN</t>
    </r>
    <r>
      <rPr>
        <sz val="11"/>
        <color theme="1"/>
        <rFont val="游ゴシック"/>
        <family val="2"/>
      </rPr>
      <t>・</t>
    </r>
    <r>
      <rPr>
        <sz val="11"/>
        <color theme="1"/>
        <rFont val="Times New Roman"/>
        <family val="1"/>
      </rPr>
      <t>m)</t>
    </r>
    <phoneticPr fontId="27"/>
  </si>
  <si>
    <r>
      <t>(</t>
    </r>
    <r>
      <rPr>
        <sz val="11"/>
        <color theme="1"/>
        <rFont val="游ゴシック"/>
        <family val="2"/>
        <charset val="128"/>
      </rPr>
      <t>度</t>
    </r>
    <r>
      <rPr>
        <sz val="11"/>
        <color theme="1"/>
        <rFont val="Times New Roman"/>
        <family val="1"/>
      </rPr>
      <t>)</t>
    </r>
    <rPh sb="1" eb="2">
      <t>ド</t>
    </rPh>
    <phoneticPr fontId="1"/>
  </si>
  <si>
    <t>：浮き上がり等分布荷重</t>
    <rPh sb="1" eb="2">
      <t>ウ</t>
    </rPh>
    <rPh sb="3" eb="4">
      <t>ア</t>
    </rPh>
    <rPh sb="6" eb="9">
      <t>トウブンプ</t>
    </rPh>
    <rPh sb="9" eb="11">
      <t>カジュウ</t>
    </rPh>
    <phoneticPr fontId="29"/>
  </si>
  <si>
    <t>：改良地盤の軸方向断面積</t>
    <rPh sb="1" eb="3">
      <t>カイリョウ</t>
    </rPh>
    <rPh sb="3" eb="5">
      <t>ジバン</t>
    </rPh>
    <rPh sb="6" eb="9">
      <t>ジクホウコウ</t>
    </rPh>
    <rPh sb="9" eb="12">
      <t>ダンメンセキ</t>
    </rPh>
    <phoneticPr fontId="29"/>
  </si>
  <si>
    <t>：改良地盤の断面係数</t>
    <rPh sb="1" eb="3">
      <t>カイリョウ</t>
    </rPh>
    <rPh sb="3" eb="5">
      <t>ジバン</t>
    </rPh>
    <rPh sb="6" eb="8">
      <t>ダンメン</t>
    </rPh>
    <rPh sb="8" eb="10">
      <t>ケイスウ</t>
    </rPh>
    <phoneticPr fontId="29"/>
  </si>
  <si>
    <t>また、改良地盤の許容圧縮応力度を次式で算出する。</t>
    <rPh sb="3" eb="5">
      <t>カイリョウ</t>
    </rPh>
    <rPh sb="5" eb="7">
      <t>ジバン</t>
    </rPh>
    <rPh sb="8" eb="10">
      <t>キョヨウ</t>
    </rPh>
    <rPh sb="10" eb="12">
      <t>アッシュク</t>
    </rPh>
    <rPh sb="12" eb="15">
      <t>オウリョクド</t>
    </rPh>
    <rPh sb="16" eb="17">
      <t>ツギ</t>
    </rPh>
    <rPh sb="17" eb="18">
      <t>シキ</t>
    </rPh>
    <rPh sb="19" eb="21">
      <t>サンシュツ</t>
    </rPh>
    <phoneticPr fontId="29"/>
  </si>
  <si>
    <t>よって、安全率は</t>
    <rPh sb="4" eb="7">
      <t>アンゼンリツ</t>
    </rPh>
    <phoneticPr fontId="1"/>
  </si>
  <si>
    <r>
      <t>抵抗モーメント</t>
    </r>
    <r>
      <rPr>
        <i/>
        <sz val="11"/>
        <color theme="1"/>
        <rFont val="Times New Roman"/>
        <family val="1"/>
      </rPr>
      <t>M</t>
    </r>
    <r>
      <rPr>
        <i/>
        <vertAlign val="subscript"/>
        <sz val="11"/>
        <color theme="1"/>
        <rFont val="Times New Roman"/>
        <family val="1"/>
      </rPr>
      <t>r</t>
    </r>
    <rPh sb="0" eb="2">
      <t>テイコウ</t>
    </rPh>
    <phoneticPr fontId="1"/>
  </si>
  <si>
    <t>3. ヒービングの検討</t>
    <rPh sb="9" eb="11">
      <t>ケントウ</t>
    </rPh>
    <phoneticPr fontId="1"/>
  </si>
  <si>
    <t>安全率が1.2未満であるため、安全率が1.2以上となるよう対策を行う。</t>
    <rPh sb="0" eb="3">
      <t>アンゼンリツ</t>
    </rPh>
    <rPh sb="7" eb="9">
      <t>ミマン</t>
    </rPh>
    <rPh sb="29" eb="31">
      <t>タイサク</t>
    </rPh>
    <phoneticPr fontId="1"/>
  </si>
  <si>
    <t>4. 地盤改良の設計条件</t>
    <rPh sb="3" eb="5">
      <t>ジバン</t>
    </rPh>
    <rPh sb="5" eb="7">
      <t>カイリョウ</t>
    </rPh>
    <rPh sb="8" eb="10">
      <t>セッケイ</t>
    </rPh>
    <rPh sb="10" eb="12">
      <t>ジョウケン</t>
    </rPh>
    <phoneticPr fontId="29"/>
  </si>
  <si>
    <t>改良体の粘着力</t>
    <rPh sb="0" eb="3">
      <t>カイリョウタイ</t>
    </rPh>
    <rPh sb="4" eb="7">
      <t>ネンチャクリョク</t>
    </rPh>
    <phoneticPr fontId="29"/>
  </si>
  <si>
    <t>改良体の変形係数</t>
    <rPh sb="0" eb="3">
      <t>カイリョウタイ</t>
    </rPh>
    <rPh sb="4" eb="8">
      <t>ヘンケイケイスウ</t>
    </rPh>
    <phoneticPr fontId="29"/>
  </si>
  <si>
    <t>kN/m³</t>
    <phoneticPr fontId="1"/>
  </si>
  <si>
    <t>・</t>
    <phoneticPr fontId="29"/>
  </si>
  <si>
    <t>αx²</t>
    <phoneticPr fontId="1"/>
  </si>
  <si>
    <t>πx²</t>
    <phoneticPr fontId="1"/>
  </si>
  <si>
    <t>βx²</t>
    <phoneticPr fontId="1"/>
  </si>
  <si>
    <t>6. 浮き上がりの照査</t>
    <rPh sb="3" eb="4">
      <t>ウ</t>
    </rPh>
    <rPh sb="5" eb="6">
      <t>ア</t>
    </rPh>
    <rPh sb="9" eb="11">
      <t>ショウサ</t>
    </rPh>
    <phoneticPr fontId="29"/>
  </si>
  <si>
    <t>7. 曲げ破壊の照査</t>
    <rPh sb="3" eb="4">
      <t>マ</t>
    </rPh>
    <rPh sb="5" eb="7">
      <t>ハカイ</t>
    </rPh>
    <rPh sb="8" eb="10">
      <t>ショウサ</t>
    </rPh>
    <phoneticPr fontId="1"/>
  </si>
  <si>
    <t>7-1. 浮き上がり荷重によって改良地盤に生じる最大曲げモーメント</t>
    <rPh sb="5" eb="6">
      <t>ウ</t>
    </rPh>
    <rPh sb="7" eb="8">
      <t>ア</t>
    </rPh>
    <rPh sb="10" eb="12">
      <t>カジュウ</t>
    </rPh>
    <rPh sb="16" eb="20">
      <t>カイリョウジバン</t>
    </rPh>
    <rPh sb="21" eb="22">
      <t>ショウ</t>
    </rPh>
    <rPh sb="24" eb="26">
      <t>サイダイ</t>
    </rPh>
    <rPh sb="26" eb="27">
      <t>マ</t>
    </rPh>
    <phoneticPr fontId="29"/>
  </si>
  <si>
    <t>7-3. 改良地盤に作用する軸力</t>
    <rPh sb="5" eb="7">
      <t>カイリョウ</t>
    </rPh>
    <rPh sb="7" eb="9">
      <t>ジバン</t>
    </rPh>
    <rPh sb="10" eb="12">
      <t>サヨウ</t>
    </rPh>
    <rPh sb="14" eb="16">
      <t>ジクリョク</t>
    </rPh>
    <phoneticPr fontId="29"/>
  </si>
  <si>
    <t>7-4. 改良地盤に作用する応力の照査</t>
    <rPh sb="5" eb="7">
      <t>カイリョウ</t>
    </rPh>
    <rPh sb="7" eb="9">
      <t>ジバン</t>
    </rPh>
    <rPh sb="10" eb="12">
      <t>サヨウ</t>
    </rPh>
    <rPh sb="14" eb="16">
      <t>オウリョク</t>
    </rPh>
    <rPh sb="17" eb="19">
      <t>ショウサ</t>
    </rPh>
    <phoneticPr fontId="29"/>
  </si>
  <si>
    <t>b</t>
    <phoneticPr fontId="1"/>
  </si>
  <si>
    <t>よって</t>
    <phoneticPr fontId="29"/>
  </si>
  <si>
    <t>モーメント</t>
    <phoneticPr fontId="27"/>
  </si>
  <si>
    <t>側圧</t>
    <rPh sb="0" eb="2">
      <t>ソクアツ</t>
    </rPh>
    <phoneticPr fontId="27"/>
  </si>
  <si>
    <t>まず、最下段切ばりより下の側圧は図のとおり各三角形に分割し表計算し、</t>
    <rPh sb="5" eb="6">
      <t>ダン</t>
    </rPh>
    <rPh sb="6" eb="7">
      <t>キリ</t>
    </rPh>
    <rPh sb="11" eb="12">
      <t>シタ</t>
    </rPh>
    <rPh sb="13" eb="15">
      <t>ソクアツ</t>
    </rPh>
    <rPh sb="16" eb="17">
      <t>ズ</t>
    </rPh>
    <rPh sb="21" eb="22">
      <t>カク</t>
    </rPh>
    <rPh sb="22" eb="25">
      <t>サンカクケイ</t>
    </rPh>
    <rPh sb="26" eb="28">
      <t>ブンカツ</t>
    </rPh>
    <rPh sb="29" eb="32">
      <t>ヒョウケイサン</t>
    </rPh>
    <phoneticPr fontId="1"/>
  </si>
  <si>
    <t>最下段切ばりから各側圧の重心位置までのアーム長を算出する。</t>
    <rPh sb="0" eb="3">
      <t>サイゲダン</t>
    </rPh>
    <rPh sb="3" eb="4">
      <t>キリ</t>
    </rPh>
    <rPh sb="8" eb="9">
      <t>カク</t>
    </rPh>
    <rPh sb="9" eb="11">
      <t>ソクアツ</t>
    </rPh>
    <rPh sb="12" eb="14">
      <t>ジュウシン</t>
    </rPh>
    <rPh sb="14" eb="16">
      <t>イチ</t>
    </rPh>
    <rPh sb="22" eb="23">
      <t>チョウ</t>
    </rPh>
    <rPh sb="24" eb="26">
      <t>サンシュツ</t>
    </rPh>
    <phoneticPr fontId="29"/>
  </si>
  <si>
    <t>下式のとおり、浮き上がりに対する抵抗力を浮き上がり荷重で除して安全率を求める。</t>
    <rPh sb="0" eb="1">
      <t>シタ</t>
    </rPh>
    <rPh sb="1" eb="2">
      <t>シキ</t>
    </rPh>
    <rPh sb="7" eb="8">
      <t>ウ</t>
    </rPh>
    <rPh sb="9" eb="10">
      <t>ア</t>
    </rPh>
    <rPh sb="13" eb="14">
      <t>タイ</t>
    </rPh>
    <rPh sb="16" eb="18">
      <t>テイコウ</t>
    </rPh>
    <rPh sb="18" eb="19">
      <t>リョク</t>
    </rPh>
    <rPh sb="20" eb="21">
      <t>ウ</t>
    </rPh>
    <rPh sb="22" eb="23">
      <t>ア</t>
    </rPh>
    <rPh sb="25" eb="27">
      <t>カジュウ</t>
    </rPh>
    <rPh sb="28" eb="29">
      <t>ジョ</t>
    </rPh>
    <rPh sb="31" eb="33">
      <t>アンゼン</t>
    </rPh>
    <rPh sb="33" eb="34">
      <t>リツ</t>
    </rPh>
    <rPh sb="35" eb="36">
      <t>モト</t>
    </rPh>
    <phoneticPr fontId="29"/>
  </si>
  <si>
    <t>u</t>
    <phoneticPr fontId="29"/>
  </si>
  <si>
    <r>
      <t>f</t>
    </r>
    <r>
      <rPr>
        <i/>
        <vertAlign val="subscript"/>
        <sz val="11"/>
        <color theme="1"/>
        <rFont val="Times New Roman"/>
        <family val="1"/>
      </rPr>
      <t>L</t>
    </r>
    <phoneticPr fontId="29"/>
  </si>
  <si>
    <r>
      <t>f</t>
    </r>
    <r>
      <rPr>
        <i/>
        <vertAlign val="subscript"/>
        <sz val="11"/>
        <color theme="1"/>
        <rFont val="Times New Roman"/>
        <family val="1"/>
      </rPr>
      <t>R</t>
    </r>
    <phoneticPr fontId="29"/>
  </si>
  <si>
    <r>
      <t>F</t>
    </r>
    <r>
      <rPr>
        <i/>
        <vertAlign val="subscript"/>
        <sz val="11"/>
        <color theme="1"/>
        <rFont val="Times New Roman"/>
        <family val="1"/>
      </rPr>
      <t>s</t>
    </r>
    <phoneticPr fontId="29"/>
  </si>
  <si>
    <t>許容安全率</t>
    <rPh sb="0" eb="2">
      <t>キョヨウ</t>
    </rPh>
    <rPh sb="2" eb="5">
      <t>アンゼンリツ</t>
    </rPh>
    <phoneticPr fontId="29"/>
  </si>
  <si>
    <t>(</t>
    <phoneticPr fontId="27"/>
  </si>
  <si>
    <t>－</t>
    <phoneticPr fontId="27"/>
  </si>
  <si>
    <t>)</t>
    <phoneticPr fontId="27"/>
  </si>
  <si>
    <r>
      <t>f</t>
    </r>
    <r>
      <rPr>
        <i/>
        <vertAlign val="subscript"/>
        <sz val="11"/>
        <color theme="1"/>
        <rFont val="Times New Roman"/>
        <family val="1"/>
      </rPr>
      <t>L</t>
    </r>
    <phoneticPr fontId="1"/>
  </si>
  <si>
    <t>：改良地盤の左側における矢板との摩擦抵抗力</t>
    <rPh sb="1" eb="3">
      <t>カイリョウ</t>
    </rPh>
    <rPh sb="3" eb="5">
      <t>ジバン</t>
    </rPh>
    <rPh sb="6" eb="7">
      <t>ヒダリ</t>
    </rPh>
    <rPh sb="7" eb="8">
      <t>ガワ</t>
    </rPh>
    <rPh sb="12" eb="14">
      <t>ヤイタ</t>
    </rPh>
    <rPh sb="16" eb="18">
      <t>マサツ</t>
    </rPh>
    <rPh sb="18" eb="20">
      <t>テイコウ</t>
    </rPh>
    <rPh sb="20" eb="21">
      <t>リョク</t>
    </rPh>
    <phoneticPr fontId="29"/>
  </si>
  <si>
    <r>
      <t>f</t>
    </r>
    <r>
      <rPr>
        <i/>
        <vertAlign val="subscript"/>
        <sz val="11"/>
        <color theme="1"/>
        <rFont val="Times New Roman"/>
        <family val="1"/>
      </rPr>
      <t>R</t>
    </r>
    <phoneticPr fontId="1"/>
  </si>
  <si>
    <t>：改良地盤の右側における矢板との摩擦抵抗力</t>
    <rPh sb="1" eb="3">
      <t>カイリョウ</t>
    </rPh>
    <rPh sb="3" eb="5">
      <t>ジバン</t>
    </rPh>
    <rPh sb="6" eb="7">
      <t>ミギ</t>
    </rPh>
    <rPh sb="7" eb="8">
      <t>ガワ</t>
    </rPh>
    <rPh sb="12" eb="14">
      <t>ヤイタ</t>
    </rPh>
    <rPh sb="16" eb="18">
      <t>マサツ</t>
    </rPh>
    <rPh sb="18" eb="20">
      <t>テイコウ</t>
    </rPh>
    <rPh sb="20" eb="21">
      <t>リョク</t>
    </rPh>
    <phoneticPr fontId="29"/>
  </si>
  <si>
    <t>改良地盤に作用する「浮き上がり荷重」と「土圧による圧縮力」による曲げ圧縮応力度を計算し、照査する。</t>
    <rPh sb="0" eb="2">
      <t>カイリョウ</t>
    </rPh>
    <rPh sb="2" eb="4">
      <t>ジバン</t>
    </rPh>
    <rPh sb="5" eb="7">
      <t>サヨウ</t>
    </rPh>
    <rPh sb="10" eb="11">
      <t>ウ</t>
    </rPh>
    <rPh sb="12" eb="13">
      <t>ア</t>
    </rPh>
    <rPh sb="15" eb="17">
      <t>カジュウ</t>
    </rPh>
    <rPh sb="34" eb="36">
      <t>アッシュク</t>
    </rPh>
    <phoneticPr fontId="1"/>
  </si>
  <si>
    <t>改良地盤の曲げ圧縮応力度は次式で算出する。</t>
    <rPh sb="0" eb="2">
      <t>カイリョウ</t>
    </rPh>
    <rPh sb="2" eb="4">
      <t>ジバン</t>
    </rPh>
    <rPh sb="5" eb="6">
      <t>マ</t>
    </rPh>
    <rPh sb="7" eb="9">
      <t>アッシュク</t>
    </rPh>
    <rPh sb="9" eb="12">
      <t>オウリョクド</t>
    </rPh>
    <rPh sb="13" eb="14">
      <t>ツギ</t>
    </rPh>
    <rPh sb="14" eb="15">
      <t>シキ</t>
    </rPh>
    <rPh sb="16" eb="18">
      <t>サンシュツ</t>
    </rPh>
    <phoneticPr fontId="29"/>
  </si>
  <si>
    <t>≒</t>
    <phoneticPr fontId="29"/>
  </si>
  <si>
    <t>改良地盤における単位面積当たりの改良体の割合</t>
    <rPh sb="0" eb="4">
      <t>カイリョウジバン</t>
    </rPh>
    <rPh sb="8" eb="10">
      <t>タンイ</t>
    </rPh>
    <rPh sb="10" eb="12">
      <t>メンセキ</t>
    </rPh>
    <rPh sb="12" eb="13">
      <t>ア</t>
    </rPh>
    <rPh sb="16" eb="18">
      <t>カイリョウ</t>
    </rPh>
    <rPh sb="18" eb="19">
      <t>タイ</t>
    </rPh>
    <rPh sb="20" eb="22">
      <t>ワリアイ</t>
    </rPh>
    <phoneticPr fontId="1"/>
  </si>
  <si>
    <t>改良地盤を「両端固定の単純ばり」と仮定すると、浮き上がり荷重(等分布荷重)による最大の曲げモーメントは、</t>
    <rPh sb="23" eb="24">
      <t>ウ</t>
    </rPh>
    <rPh sb="25" eb="26">
      <t>ア</t>
    </rPh>
    <rPh sb="28" eb="30">
      <t>カジュウ</t>
    </rPh>
    <rPh sb="31" eb="34">
      <t>トウブンプ</t>
    </rPh>
    <rPh sb="34" eb="36">
      <t>カジュウ</t>
    </rPh>
    <rPh sb="40" eb="42">
      <t>サイダイ</t>
    </rPh>
    <rPh sb="43" eb="44">
      <t>マ</t>
    </rPh>
    <phoneticPr fontId="1"/>
  </si>
  <si>
    <t>√</t>
    <phoneticPr fontId="1"/>
  </si>
  <si>
    <r>
      <t>)</t>
    </r>
    <r>
      <rPr>
        <sz val="11"/>
        <color theme="1"/>
        <rFont val="Yu Gothic"/>
        <family val="1"/>
        <charset val="128"/>
      </rPr>
      <t>－</t>
    </r>
    <phoneticPr fontId="29"/>
  </si>
  <si>
    <t>5-1. 改良地盤の粘着力の算出</t>
    <rPh sb="5" eb="9">
      <t>カイリョウジバン</t>
    </rPh>
    <rPh sb="10" eb="13">
      <t>ネンチャクリョク</t>
    </rPh>
    <rPh sb="14" eb="16">
      <t>サンシュツ</t>
    </rPh>
    <phoneticPr fontId="1"/>
  </si>
  <si>
    <t>5-2. 改良厚の算出</t>
    <rPh sb="5" eb="7">
      <t>カイリョウ</t>
    </rPh>
    <rPh sb="7" eb="8">
      <t>アツ</t>
    </rPh>
    <rPh sb="9" eb="11">
      <t>サンシュツ</t>
    </rPh>
    <phoneticPr fontId="1"/>
  </si>
  <si>
    <t>以上より、βは次のとおり算出する。</t>
    <rPh sb="0" eb="2">
      <t>イジョウ</t>
    </rPh>
    <rPh sb="7" eb="8">
      <t>ツギ</t>
    </rPh>
    <rPh sb="12" eb="14">
      <t>サンシュツ</t>
    </rPh>
    <phoneticPr fontId="1"/>
  </si>
  <si>
    <t>改良地盤を両端が固定された梁と仮定する。</t>
    <rPh sb="0" eb="2">
      <t>カイリョウ</t>
    </rPh>
    <rPh sb="2" eb="4">
      <t>ジバン</t>
    </rPh>
    <rPh sb="5" eb="7">
      <t>リョウタン</t>
    </rPh>
    <rPh sb="8" eb="10">
      <t>コテイ</t>
    </rPh>
    <rPh sb="13" eb="14">
      <t>ハリ</t>
    </rPh>
    <rPh sb="15" eb="17">
      <t>カテイ</t>
    </rPh>
    <phoneticPr fontId="1"/>
  </si>
  <si>
    <r>
      <t>半径</t>
    </r>
    <r>
      <rPr>
        <i/>
        <sz val="11"/>
        <color theme="1"/>
        <rFont val="Times New Roman"/>
        <family val="1"/>
      </rPr>
      <t>B</t>
    </r>
    <r>
      <rPr>
        <sz val="11"/>
        <color theme="1"/>
        <rFont val="游ゴシック"/>
        <family val="2"/>
        <charset val="128"/>
        <scheme val="minor"/>
      </rPr>
      <t>（掘削幅）の円弧と仮定する。</t>
    </r>
    <rPh sb="0" eb="2">
      <t>ハンケイ</t>
    </rPh>
    <rPh sb="4" eb="7">
      <t>クッサクハバ</t>
    </rPh>
    <rPh sb="9" eb="11">
      <t>エンコ</t>
    </rPh>
    <rPh sb="12" eb="14">
      <t>カテイ</t>
    </rPh>
    <phoneticPr fontId="29"/>
  </si>
  <si>
    <t>：すべり円の中心と改良地盤の左下端を結ぶ直線が、最下段切ばりとなす角</t>
    <rPh sb="4" eb="5">
      <t>エン</t>
    </rPh>
    <rPh sb="6" eb="8">
      <t>チュウシン</t>
    </rPh>
    <rPh sb="9" eb="11">
      <t>カイリョウ</t>
    </rPh>
    <rPh sb="11" eb="13">
      <t>ジバン</t>
    </rPh>
    <rPh sb="14" eb="15">
      <t>ヒダリ</t>
    </rPh>
    <rPh sb="15" eb="16">
      <t>シタ</t>
    </rPh>
    <rPh sb="16" eb="17">
      <t>タン</t>
    </rPh>
    <rPh sb="18" eb="19">
      <t>ムス</t>
    </rPh>
    <rPh sb="20" eb="22">
      <t>チョクセン</t>
    </rPh>
    <rPh sb="24" eb="27">
      <t>サイゲダン</t>
    </rPh>
    <rPh sb="27" eb="28">
      <t>キリ</t>
    </rPh>
    <rPh sb="33" eb="34">
      <t>カク</t>
    </rPh>
    <phoneticPr fontId="29"/>
  </si>
  <si>
    <t>5. 改良地盤の粘着力および改良厚</t>
    <rPh sb="3" eb="5">
      <t>カイリョウ</t>
    </rPh>
    <rPh sb="5" eb="7">
      <t>ジバン</t>
    </rPh>
    <rPh sb="8" eb="11">
      <t>ネンチャクリョク</t>
    </rPh>
    <rPh sb="14" eb="16">
      <t>カイリョウ</t>
    </rPh>
    <rPh sb="16" eb="17">
      <t>アツ</t>
    </rPh>
    <phoneticPr fontId="1"/>
  </si>
  <si>
    <r>
      <rPr>
        <i/>
        <sz val="11"/>
        <color theme="1"/>
        <rFont val="Times New Roman"/>
        <family val="1"/>
      </rPr>
      <t>x</t>
    </r>
    <r>
      <rPr>
        <sz val="11"/>
        <color theme="1"/>
        <rFont val="游ゴシック"/>
        <family val="3"/>
        <charset val="128"/>
        <scheme val="minor"/>
      </rPr>
      <t>∫₀</t>
    </r>
    <r>
      <rPr>
        <vertAlign val="superscript"/>
        <sz val="11"/>
        <color theme="1"/>
        <rFont val="游ゴシック"/>
        <family val="3"/>
        <charset val="128"/>
      </rPr>
      <t>π/2+α</t>
    </r>
    <r>
      <rPr>
        <i/>
        <sz val="11"/>
        <color theme="1"/>
        <rFont val="Times New Roman"/>
        <family val="1"/>
      </rPr>
      <t>c₀  xd</t>
    </r>
    <r>
      <rPr>
        <sz val="11"/>
        <color theme="1"/>
        <rFont val="游ゴシック"/>
        <family val="3"/>
        <charset val="128"/>
      </rPr>
      <t>θ</t>
    </r>
    <phoneticPr fontId="1"/>
  </si>
  <si>
    <t>５層</t>
    <rPh sb="1" eb="2">
      <t>ソウ</t>
    </rPh>
    <phoneticPr fontId="3"/>
  </si>
  <si>
    <t>４層</t>
    <rPh sb="1" eb="2">
      <t>ソウ</t>
    </rPh>
    <phoneticPr fontId="3"/>
  </si>
  <si>
    <t>３層</t>
    <rPh sb="1" eb="2">
      <t>ソウ</t>
    </rPh>
    <phoneticPr fontId="3"/>
  </si>
  <si>
    <t>D</t>
    <phoneticPr fontId="1"/>
  </si>
  <si>
    <t>ℓ</t>
    <phoneticPr fontId="1"/>
  </si>
  <si>
    <r>
      <t>(</t>
    </r>
    <r>
      <rPr>
        <sz val="11"/>
        <color theme="1"/>
        <rFont val="BIZ UD明朝 Medium"/>
        <family val="1"/>
        <charset val="128"/>
      </rPr>
      <t>ℓ</t>
    </r>
    <r>
      <rPr>
        <sz val="11"/>
        <color theme="1"/>
        <rFont val="Times New Roman"/>
        <family val="1"/>
      </rPr>
      <t>²+</t>
    </r>
    <r>
      <rPr>
        <i/>
        <sz val="11"/>
        <color theme="1"/>
        <rFont val="Times New Roman"/>
        <family val="1"/>
      </rPr>
      <t>B</t>
    </r>
    <r>
      <rPr>
        <sz val="11"/>
        <color theme="1"/>
        <rFont val="Times New Roman"/>
        <family val="1"/>
      </rPr>
      <t>²)</t>
    </r>
    <phoneticPr fontId="1"/>
  </si>
  <si>
    <r>
      <t>kN</t>
    </r>
    <r>
      <rPr>
        <sz val="11"/>
        <color theme="1"/>
        <rFont val="ＭＳ Ｐ明朝"/>
        <family val="1"/>
        <charset val="128"/>
      </rPr>
      <t>・</t>
    </r>
    <r>
      <rPr>
        <sz val="11"/>
        <color theme="1"/>
        <rFont val="Times New Roman"/>
        <family val="1"/>
      </rPr>
      <t>m</t>
    </r>
    <phoneticPr fontId="1"/>
  </si>
  <si>
    <r>
      <t>(4</t>
    </r>
    <r>
      <rPr>
        <sz val="11"/>
        <color theme="1"/>
        <rFont val="ＭＳ Ｐ明朝"/>
        <family val="1"/>
        <charset val="128"/>
      </rPr>
      <t>層まで)</t>
    </r>
    <rPh sb="2" eb="3">
      <t>ソウ</t>
    </rPh>
    <phoneticPr fontId="1"/>
  </si>
  <si>
    <t>：掘削底面までの各土層における単位体積重量と層厚の積の総和(kN/m²)</t>
    <rPh sb="1" eb="3">
      <t>クッサク</t>
    </rPh>
    <rPh sb="3" eb="5">
      <t>テイメン</t>
    </rPh>
    <rPh sb="8" eb="9">
      <t>カク</t>
    </rPh>
    <rPh sb="9" eb="11">
      <t>ドソウ</t>
    </rPh>
    <rPh sb="15" eb="17">
      <t>タンイ</t>
    </rPh>
    <rPh sb="17" eb="19">
      <t>タイセキ</t>
    </rPh>
    <rPh sb="19" eb="21">
      <t>ジュウリョウ</t>
    </rPh>
    <rPh sb="22" eb="23">
      <t>ソウ</t>
    </rPh>
    <rPh sb="25" eb="26">
      <t>セキ</t>
    </rPh>
    <rPh sb="27" eb="29">
      <t>ソウワ</t>
    </rPh>
    <phoneticPr fontId="1"/>
  </si>
  <si>
    <t>：原地盤の変形係数（kN/m²）（この計算例では５層の値を用いる。）</t>
    <rPh sb="1" eb="4">
      <t>ゲンジバン</t>
    </rPh>
    <rPh sb="5" eb="7">
      <t>ヘンケイ</t>
    </rPh>
    <rPh sb="7" eb="9">
      <t>ケイスウ</t>
    </rPh>
    <phoneticPr fontId="1"/>
  </si>
  <si>
    <t>まず、原地盤と改良地盤における抵抗モーメントの和を算出する。</t>
    <rPh sb="3" eb="6">
      <t>ゲンジバン</t>
    </rPh>
    <rPh sb="7" eb="9">
      <t>カイリョウ</t>
    </rPh>
    <rPh sb="9" eb="11">
      <t>ジバン</t>
    </rPh>
    <rPh sb="15" eb="17">
      <t>テイコウ</t>
    </rPh>
    <rPh sb="23" eb="24">
      <t>ワ</t>
    </rPh>
    <rPh sb="25" eb="27">
      <t>サンシュツ</t>
    </rPh>
    <phoneticPr fontId="1"/>
  </si>
  <si>
    <t>改良厚tは、次のとおり算出する。</t>
    <rPh sb="0" eb="2">
      <t>カイリョウ</t>
    </rPh>
    <rPh sb="2" eb="3">
      <t>アツ</t>
    </rPh>
    <rPh sb="6" eb="7">
      <t>ツギ</t>
    </rPh>
    <rPh sb="11" eb="13">
      <t>サンシュツ</t>
    </rPh>
    <phoneticPr fontId="1"/>
  </si>
  <si>
    <t>t</t>
    <phoneticPr fontId="1"/>
  </si>
  <si>
    <r>
      <t>{</t>
    </r>
    <r>
      <rPr>
        <sz val="11"/>
        <color theme="1"/>
        <rFont val="Times New Roman"/>
        <family val="1"/>
        <charset val="161"/>
      </rPr>
      <t>γ</t>
    </r>
    <r>
      <rPr>
        <sz val="11"/>
        <color theme="1"/>
        <rFont val="Times New Roman"/>
        <family val="1"/>
      </rPr>
      <t>(</t>
    </r>
    <r>
      <rPr>
        <i/>
        <sz val="11"/>
        <color theme="1"/>
        <rFont val="Times New Roman"/>
        <family val="1"/>
      </rPr>
      <t>H</t>
    </r>
    <r>
      <rPr>
        <sz val="11"/>
        <color theme="1"/>
        <rFont val="Times New Roman"/>
        <family val="1"/>
      </rPr>
      <t>+</t>
    </r>
    <r>
      <rPr>
        <sz val="11"/>
        <color theme="1"/>
        <rFont val="游ゴシック"/>
        <family val="1"/>
        <charset val="128"/>
      </rPr>
      <t>t</t>
    </r>
    <r>
      <rPr>
        <sz val="11"/>
        <color theme="1"/>
        <rFont val="Times New Roman"/>
        <family val="1"/>
      </rPr>
      <t>)+</t>
    </r>
    <r>
      <rPr>
        <i/>
        <sz val="11"/>
        <color theme="1"/>
        <rFont val="Times New Roman"/>
        <family val="1"/>
      </rPr>
      <t>q</t>
    </r>
    <r>
      <rPr>
        <sz val="11"/>
        <color theme="1"/>
        <rFont val="Times New Roman"/>
        <family val="1"/>
      </rPr>
      <t>}</t>
    </r>
    <phoneticPr fontId="1"/>
  </si>
  <si>
    <r>
      <t xml:space="preserve"> γ</t>
    </r>
    <r>
      <rPr>
        <i/>
        <sz val="11"/>
        <color theme="1"/>
        <rFont val="Times New Roman"/>
        <family val="1"/>
      </rPr>
      <t>H</t>
    </r>
    <r>
      <rPr>
        <sz val="11"/>
        <color theme="1"/>
        <rFont val="Times New Roman"/>
        <family val="1"/>
      </rPr>
      <t>+γt+</t>
    </r>
    <r>
      <rPr>
        <i/>
        <sz val="11"/>
        <color theme="1"/>
        <rFont val="Times New Roman"/>
        <family val="1"/>
      </rPr>
      <t>q</t>
    </r>
    <phoneticPr fontId="1"/>
  </si>
  <si>
    <r>
      <rPr>
        <i/>
        <sz val="11"/>
        <color theme="1"/>
        <rFont val="Times New Roman"/>
        <family val="1"/>
      </rPr>
      <t>B</t>
    </r>
    <r>
      <rPr>
        <sz val="11"/>
        <color theme="1"/>
        <rFont val="游ゴシック"/>
        <family val="3"/>
        <charset val="128"/>
        <scheme val="minor"/>
      </rPr>
      <t>∫₀</t>
    </r>
    <r>
      <rPr>
        <vertAlign val="superscript"/>
        <sz val="11"/>
        <color theme="1"/>
        <rFont val="游ゴシック"/>
        <family val="3"/>
        <charset val="128"/>
      </rPr>
      <t>π</t>
    </r>
    <r>
      <rPr>
        <i/>
        <sz val="11"/>
        <color theme="1"/>
        <rFont val="Times New Roman"/>
        <family val="1"/>
      </rPr>
      <t>c Bd</t>
    </r>
    <r>
      <rPr>
        <sz val="11"/>
        <color theme="1"/>
        <rFont val="游ゴシック"/>
        <family val="3"/>
        <charset val="128"/>
      </rPr>
      <t>θ</t>
    </r>
    <phoneticPr fontId="1"/>
  </si>
  <si>
    <r>
      <t>滑動モーメント</t>
    </r>
    <r>
      <rPr>
        <i/>
        <sz val="11"/>
        <color theme="1"/>
        <rFont val="Times New Roman"/>
        <family val="1"/>
      </rPr>
      <t>M</t>
    </r>
    <r>
      <rPr>
        <i/>
        <vertAlign val="subscript"/>
        <sz val="11"/>
        <color theme="1"/>
        <rFont val="Times New Roman"/>
        <family val="1"/>
      </rPr>
      <t>d</t>
    </r>
    <rPh sb="0" eb="2">
      <t>カツドウ</t>
    </rPh>
    <phoneticPr fontId="1"/>
  </si>
  <si>
    <t>：掘削底面付近の地盤の粘着力(kN/m²)</t>
    <rPh sb="1" eb="3">
      <t>クッサク</t>
    </rPh>
    <rPh sb="3" eb="5">
      <t>テイメン</t>
    </rPh>
    <rPh sb="5" eb="7">
      <t>フキン</t>
    </rPh>
    <rPh sb="8" eb="10">
      <t>ジバン</t>
    </rPh>
    <rPh sb="11" eb="14">
      <t>ネンチャクリョク</t>
    </rPh>
    <phoneticPr fontId="1"/>
  </si>
  <si>
    <t>2. 安定数の計算（H21道仮p83）</t>
    <rPh sb="3" eb="5">
      <t>アンテイ</t>
    </rPh>
    <rPh sb="5" eb="6">
      <t>スウ</t>
    </rPh>
    <rPh sb="7" eb="9">
      <t>ケイサン</t>
    </rPh>
    <phoneticPr fontId="1"/>
  </si>
  <si>
    <t>安全率</t>
    <rPh sb="0" eb="3">
      <t>アンゼンリツ</t>
    </rPh>
    <phoneticPr fontId="1"/>
  </si>
  <si>
    <t>最下段切ばり右端を中心としたすべり円を仮定し、中心と掘削面左端とを結ぶ直線を半径とする。</t>
    <rPh sb="0" eb="3">
      <t>サイゲダン</t>
    </rPh>
    <rPh sb="3" eb="4">
      <t>キリ</t>
    </rPh>
    <rPh sb="6" eb="8">
      <t>ミギハシ</t>
    </rPh>
    <rPh sb="9" eb="11">
      <t>チュウシン</t>
    </rPh>
    <rPh sb="17" eb="18">
      <t>エン</t>
    </rPh>
    <rPh sb="19" eb="21">
      <t>カテイ</t>
    </rPh>
    <rPh sb="23" eb="25">
      <t>チュウシン</t>
    </rPh>
    <rPh sb="26" eb="28">
      <t>クッサク</t>
    </rPh>
    <rPh sb="28" eb="29">
      <t>メン</t>
    </rPh>
    <rPh sb="29" eb="30">
      <t>ヒダリ</t>
    </rPh>
    <rPh sb="30" eb="31">
      <t>ハシ</t>
    </rPh>
    <rPh sb="33" eb="34">
      <t>ムス</t>
    </rPh>
    <rPh sb="35" eb="37">
      <t>チョクセン</t>
    </rPh>
    <rPh sb="38" eb="40">
      <t>ハンケイ</t>
    </rPh>
    <phoneticPr fontId="1"/>
  </si>
  <si>
    <t>すべり円の半径</t>
    <rPh sb="3" eb="4">
      <t>エン</t>
    </rPh>
    <rPh sb="5" eb="7">
      <t>ハンケイ</t>
    </rPh>
    <phoneticPr fontId="1"/>
  </si>
  <si>
    <t>掘削面側のすべり円の鉛直線までの回転角</t>
    <rPh sb="0" eb="2">
      <t>クッサク</t>
    </rPh>
    <rPh sb="2" eb="3">
      <t>メン</t>
    </rPh>
    <rPh sb="3" eb="4">
      <t>ガワ</t>
    </rPh>
    <rPh sb="8" eb="9">
      <t>エン</t>
    </rPh>
    <rPh sb="10" eb="12">
      <t>エンチョク</t>
    </rPh>
    <rPh sb="12" eb="13">
      <t>セン</t>
    </rPh>
    <rPh sb="16" eb="19">
      <t>カイテンカク</t>
    </rPh>
    <phoneticPr fontId="1"/>
  </si>
  <si>
    <t>：すべり円の粘着力(kN/m²)</t>
    <rPh sb="4" eb="5">
      <t>エン</t>
    </rPh>
    <rPh sb="6" eb="9">
      <t>ネンチャクリョク</t>
    </rPh>
    <phoneticPr fontId="1"/>
  </si>
  <si>
    <r>
      <t>(4</t>
    </r>
    <r>
      <rPr>
        <sz val="11"/>
        <color theme="1"/>
        <rFont val="ＭＳ Ｐ明朝"/>
        <family val="1"/>
        <charset val="128"/>
      </rPr>
      <t>層</t>
    </r>
    <r>
      <rPr>
        <sz val="11"/>
        <color theme="1"/>
        <rFont val="Times New Roman"/>
        <family val="1"/>
      </rPr>
      <t>)</t>
    </r>
    <rPh sb="2" eb="3">
      <t>ソウ</t>
    </rPh>
    <phoneticPr fontId="1"/>
  </si>
  <si>
    <t>具体的には、掘削面下に発生するすべり円を設定し、安全率を下回る場合は、地盤改良を検討する。</t>
    <rPh sb="0" eb="3">
      <t>グタイテキ</t>
    </rPh>
    <rPh sb="6" eb="9">
      <t>クッサクメン</t>
    </rPh>
    <rPh sb="9" eb="10">
      <t>シタ</t>
    </rPh>
    <rPh sb="11" eb="13">
      <t>ハッセイ</t>
    </rPh>
    <rPh sb="18" eb="19">
      <t>エン</t>
    </rPh>
    <rPh sb="20" eb="22">
      <t>セッテイ</t>
    </rPh>
    <rPh sb="24" eb="27">
      <t>アンゼンリツ</t>
    </rPh>
    <rPh sb="28" eb="30">
      <t>シタマワ</t>
    </rPh>
    <rPh sb="31" eb="33">
      <t>バアイ</t>
    </rPh>
    <rPh sb="35" eb="39">
      <t>ジバンカイリョウ</t>
    </rPh>
    <rPh sb="40" eb="42">
      <t>ケントウ</t>
    </rPh>
    <phoneticPr fontId="1"/>
  </si>
  <si>
    <r>
      <t>安定数</t>
    </r>
    <r>
      <rPr>
        <i/>
        <sz val="11"/>
        <rFont val="Times New Roman"/>
        <family val="1"/>
      </rPr>
      <t>N</t>
    </r>
    <r>
      <rPr>
        <i/>
        <vertAlign val="subscript"/>
        <sz val="11"/>
        <rFont val="Times New Roman"/>
        <family val="1"/>
      </rPr>
      <t>b</t>
    </r>
    <r>
      <rPr>
        <sz val="11"/>
        <rFont val="游ゴシック"/>
        <family val="2"/>
        <charset val="128"/>
        <scheme val="minor"/>
      </rPr>
      <t>が3.14以上であるため、ヒービングの検討をする。</t>
    </r>
    <rPh sb="0" eb="2">
      <t>アンテイ</t>
    </rPh>
    <rPh sb="2" eb="3">
      <t>スウ</t>
    </rPh>
    <rPh sb="10" eb="12">
      <t>イジョウ</t>
    </rPh>
    <rPh sb="24" eb="26">
      <t>ケントウ</t>
    </rPh>
    <phoneticPr fontId="1"/>
  </si>
  <si>
    <t>（この計算例では、最下段切ばり以深の各土層の粘着力が一定であるため、5層の値を用いる。）</t>
    <rPh sb="3" eb="6">
      <t>ケイサンレイ</t>
    </rPh>
    <rPh sb="9" eb="12">
      <t>サイゲダン</t>
    </rPh>
    <rPh sb="12" eb="13">
      <t>キリ</t>
    </rPh>
    <rPh sb="15" eb="17">
      <t>イシン</t>
    </rPh>
    <rPh sb="18" eb="19">
      <t>カク</t>
    </rPh>
    <rPh sb="19" eb="21">
      <t>ドソウ</t>
    </rPh>
    <rPh sb="22" eb="25">
      <t>ネンチャクリョク</t>
    </rPh>
    <rPh sb="26" eb="28">
      <t>イッテイ</t>
    </rPh>
    <rPh sb="35" eb="36">
      <t>ソウ</t>
    </rPh>
    <rPh sb="37" eb="38">
      <t>アタイ</t>
    </rPh>
    <rPh sb="39" eb="40">
      <t>モチ</t>
    </rPh>
    <phoneticPr fontId="1"/>
  </si>
  <si>
    <t>この計算例では、掘削面側の地盤改良を検討する。</t>
    <rPh sb="2" eb="5">
      <t>ケイサンレイ</t>
    </rPh>
    <rPh sb="8" eb="10">
      <t>クッサク</t>
    </rPh>
    <rPh sb="10" eb="11">
      <t>メン</t>
    </rPh>
    <rPh sb="11" eb="12">
      <t>ガワ</t>
    </rPh>
    <rPh sb="13" eb="15">
      <t>ジバン</t>
    </rPh>
    <rPh sb="15" eb="17">
      <t>カイリョウ</t>
    </rPh>
    <rPh sb="18" eb="20">
      <t>ケントウ</t>
    </rPh>
    <phoneticPr fontId="1"/>
  </si>
  <si>
    <t>次に、滑動モーメントに安全率を乗じて、必要な抵抗モーメントを算出する。</t>
    <rPh sb="3" eb="5">
      <t>カツドウ</t>
    </rPh>
    <phoneticPr fontId="1"/>
  </si>
  <si>
    <t>すべり円は、改良地盤の右下端を中心とする</t>
    <rPh sb="3" eb="4">
      <t>エン</t>
    </rPh>
    <rPh sb="6" eb="10">
      <t>カイリョウジバン</t>
    </rPh>
    <rPh sb="11" eb="12">
      <t>ミギ</t>
    </rPh>
    <rPh sb="12" eb="13">
      <t>シタ</t>
    </rPh>
    <rPh sb="13" eb="14">
      <t>タン</t>
    </rPh>
    <rPh sb="15" eb="17">
      <t>チュウシン</t>
    </rPh>
    <phoneticPr fontId="29"/>
  </si>
  <si>
    <t>(H21道仮p72)</t>
  </si>
  <si>
    <t>層厚</t>
    <rPh sb="0" eb="1">
      <t>ソウ</t>
    </rPh>
    <rPh sb="1" eb="2">
      <t>アツ</t>
    </rPh>
    <phoneticPr fontId="29"/>
  </si>
  <si>
    <t>土質</t>
    <rPh sb="0" eb="2">
      <t>ドシツ</t>
    </rPh>
    <phoneticPr fontId="29"/>
  </si>
  <si>
    <t>主働土圧係数</t>
    <rPh sb="0" eb="2">
      <t>シュドウ</t>
    </rPh>
    <rPh sb="2" eb="4">
      <t>ドアツ</t>
    </rPh>
    <rPh sb="4" eb="6">
      <t>ケイスウ</t>
    </rPh>
    <phoneticPr fontId="29"/>
  </si>
  <si>
    <r>
      <t>K</t>
    </r>
    <r>
      <rPr>
        <i/>
        <vertAlign val="subscript"/>
        <sz val="11"/>
        <color theme="1"/>
        <rFont val="Times New Roman"/>
        <family val="1"/>
      </rPr>
      <t>a</t>
    </r>
    <r>
      <rPr>
        <sz val="11"/>
        <color theme="1"/>
        <rFont val="游ゴシック"/>
        <family val="3"/>
        <charset val="128"/>
        <scheme val="minor"/>
      </rPr>
      <t>(γ</t>
    </r>
    <r>
      <rPr>
        <i/>
        <sz val="11"/>
        <color theme="1"/>
        <rFont val="Times New Roman"/>
        <family val="1"/>
      </rPr>
      <t>h+q</t>
    </r>
    <r>
      <rPr>
        <sz val="11"/>
        <color theme="1"/>
        <rFont val="游ゴシック"/>
        <family val="3"/>
        <charset val="128"/>
        <scheme val="minor"/>
      </rPr>
      <t>)</t>
    </r>
    <phoneticPr fontId="29"/>
  </si>
  <si>
    <t>最小土圧</t>
    <rPh sb="0" eb="2">
      <t>サイショウ</t>
    </rPh>
    <rPh sb="2" eb="4">
      <t>ドアツ</t>
    </rPh>
    <phoneticPr fontId="29"/>
  </si>
  <si>
    <t>主働土圧</t>
    <rPh sb="0" eb="2">
      <t>シュドウ</t>
    </rPh>
    <rPh sb="2" eb="4">
      <t>ドアツ</t>
    </rPh>
    <phoneticPr fontId="29"/>
  </si>
  <si>
    <t>h</t>
    <phoneticPr fontId="29"/>
  </si>
  <si>
    <r>
      <t>K</t>
    </r>
    <r>
      <rPr>
        <vertAlign val="subscript"/>
        <sz val="11"/>
        <color theme="1"/>
        <rFont val="游ゴシック"/>
        <family val="3"/>
        <charset val="128"/>
        <scheme val="minor"/>
      </rPr>
      <t>a</t>
    </r>
    <phoneticPr fontId="29"/>
  </si>
  <si>
    <r>
      <t>2C√K</t>
    </r>
    <r>
      <rPr>
        <vertAlign val="subscript"/>
        <sz val="11"/>
        <color theme="1"/>
        <rFont val="游ゴシック"/>
        <family val="3"/>
        <charset val="128"/>
        <scheme val="minor"/>
      </rPr>
      <t>a</t>
    </r>
    <phoneticPr fontId="29"/>
  </si>
  <si>
    <r>
      <t>-2c√K</t>
    </r>
    <r>
      <rPr>
        <vertAlign val="subscript"/>
        <sz val="11"/>
        <color theme="1"/>
        <rFont val="游ゴシック"/>
        <family val="3"/>
        <charset val="128"/>
        <scheme val="minor"/>
      </rPr>
      <t>a</t>
    </r>
    <phoneticPr fontId="29"/>
  </si>
  <si>
    <r>
      <t>0.3</t>
    </r>
    <r>
      <rPr>
        <sz val="11"/>
        <color theme="1"/>
        <rFont val="游ゴシック"/>
        <family val="3"/>
        <charset val="128"/>
        <scheme val="minor"/>
      </rPr>
      <t>γ</t>
    </r>
    <r>
      <rPr>
        <i/>
        <sz val="11"/>
        <color theme="1"/>
        <rFont val="Times New Roman"/>
        <family val="1"/>
      </rPr>
      <t>h</t>
    </r>
    <phoneticPr fontId="29"/>
  </si>
  <si>
    <r>
      <t>p</t>
    </r>
    <r>
      <rPr>
        <i/>
        <vertAlign val="subscript"/>
        <sz val="11"/>
        <color theme="1"/>
        <rFont val="Times New Roman"/>
        <family val="1"/>
      </rPr>
      <t>a</t>
    </r>
    <phoneticPr fontId="29"/>
  </si>
  <si>
    <t>(m)</t>
    <phoneticPr fontId="29"/>
  </si>
  <si>
    <t>1層</t>
    <rPh sb="1" eb="2">
      <t>ソウ</t>
    </rPh>
    <phoneticPr fontId="29"/>
  </si>
  <si>
    <t>上面</t>
    <rPh sb="0" eb="2">
      <t>ウエメン</t>
    </rPh>
    <phoneticPr fontId="29"/>
  </si>
  <si>
    <r>
      <rPr>
        <i/>
        <sz val="11"/>
        <color theme="1"/>
        <rFont val="Times New Roman"/>
        <family val="1"/>
      </rPr>
      <t>p</t>
    </r>
    <r>
      <rPr>
        <i/>
        <vertAlign val="subscript"/>
        <sz val="11"/>
        <color theme="1"/>
        <rFont val="Times New Roman"/>
        <family val="1"/>
      </rPr>
      <t>a1</t>
    </r>
    <r>
      <rPr>
        <i/>
        <vertAlign val="subscript"/>
        <sz val="11"/>
        <color theme="1"/>
        <rFont val="ＭＳ Ｐ明朝"/>
        <family val="1"/>
        <charset val="128"/>
      </rPr>
      <t>上</t>
    </r>
    <r>
      <rPr>
        <sz val="11"/>
        <color theme="1"/>
        <rFont val="Times New Roman"/>
        <family val="1"/>
      </rPr>
      <t>=</t>
    </r>
    <rPh sb="3" eb="4">
      <t>ウエ</t>
    </rPh>
    <phoneticPr fontId="29"/>
  </si>
  <si>
    <t>下面</t>
    <rPh sb="0" eb="2">
      <t>シタメン</t>
    </rPh>
    <phoneticPr fontId="29"/>
  </si>
  <si>
    <r>
      <rPr>
        <i/>
        <sz val="11"/>
        <color theme="1"/>
        <rFont val="Times New Roman"/>
        <family val="1"/>
      </rPr>
      <t>p</t>
    </r>
    <r>
      <rPr>
        <i/>
        <vertAlign val="subscript"/>
        <sz val="11"/>
        <color theme="1"/>
        <rFont val="Times New Roman"/>
        <family val="1"/>
      </rPr>
      <t>a1</t>
    </r>
    <r>
      <rPr>
        <i/>
        <vertAlign val="subscript"/>
        <sz val="11"/>
        <color theme="1"/>
        <rFont val="ＭＳ Ｐ明朝"/>
        <family val="1"/>
        <charset val="128"/>
      </rPr>
      <t>下</t>
    </r>
    <r>
      <rPr>
        <sz val="11"/>
        <color theme="1"/>
        <rFont val="Times New Roman"/>
        <family val="1"/>
      </rPr>
      <t>=</t>
    </r>
    <rPh sb="3" eb="4">
      <t>シタ</t>
    </rPh>
    <phoneticPr fontId="29"/>
  </si>
  <si>
    <t>2層</t>
    <rPh sb="1" eb="2">
      <t>ソウ</t>
    </rPh>
    <phoneticPr fontId="29"/>
  </si>
  <si>
    <r>
      <rPr>
        <i/>
        <sz val="11"/>
        <color theme="1"/>
        <rFont val="Times New Roman"/>
        <family val="1"/>
      </rPr>
      <t>p</t>
    </r>
    <r>
      <rPr>
        <i/>
        <vertAlign val="subscript"/>
        <sz val="11"/>
        <color theme="1"/>
        <rFont val="Times New Roman"/>
        <family val="1"/>
      </rPr>
      <t>a2</t>
    </r>
    <r>
      <rPr>
        <i/>
        <vertAlign val="subscript"/>
        <sz val="11"/>
        <color theme="1"/>
        <rFont val="ＭＳ Ｐ明朝"/>
        <family val="1"/>
        <charset val="128"/>
      </rPr>
      <t>上</t>
    </r>
    <r>
      <rPr>
        <sz val="11"/>
        <color theme="1"/>
        <rFont val="Times New Roman"/>
        <family val="1"/>
      </rPr>
      <t>=</t>
    </r>
    <rPh sb="3" eb="4">
      <t>ウエ</t>
    </rPh>
    <phoneticPr fontId="29"/>
  </si>
  <si>
    <r>
      <rPr>
        <i/>
        <sz val="11"/>
        <color theme="1"/>
        <rFont val="Times New Roman"/>
        <family val="1"/>
      </rPr>
      <t>p</t>
    </r>
    <r>
      <rPr>
        <i/>
        <vertAlign val="subscript"/>
        <sz val="11"/>
        <color theme="1"/>
        <rFont val="Times New Roman"/>
        <family val="1"/>
      </rPr>
      <t>a2</t>
    </r>
    <r>
      <rPr>
        <i/>
        <vertAlign val="subscript"/>
        <sz val="11"/>
        <color theme="1"/>
        <rFont val="ＭＳ Ｐ明朝"/>
        <family val="1"/>
        <charset val="128"/>
      </rPr>
      <t>下</t>
    </r>
    <r>
      <rPr>
        <sz val="11"/>
        <color theme="1"/>
        <rFont val="Times New Roman"/>
        <family val="1"/>
      </rPr>
      <t>=</t>
    </r>
    <rPh sb="3" eb="4">
      <t>シタ</t>
    </rPh>
    <phoneticPr fontId="29"/>
  </si>
  <si>
    <r>
      <rPr>
        <i/>
        <sz val="11"/>
        <color theme="1"/>
        <rFont val="Times New Roman"/>
        <family val="1"/>
      </rPr>
      <t>p</t>
    </r>
    <r>
      <rPr>
        <i/>
        <vertAlign val="subscript"/>
        <sz val="11"/>
        <color theme="1"/>
        <rFont val="Times New Roman"/>
        <family val="1"/>
      </rPr>
      <t>a3</t>
    </r>
    <r>
      <rPr>
        <i/>
        <vertAlign val="subscript"/>
        <sz val="11"/>
        <color theme="1"/>
        <rFont val="ＭＳ Ｐ明朝"/>
        <family val="1"/>
        <charset val="128"/>
      </rPr>
      <t>上</t>
    </r>
    <r>
      <rPr>
        <sz val="11"/>
        <color theme="1"/>
        <rFont val="Times New Roman"/>
        <family val="1"/>
      </rPr>
      <t>=</t>
    </r>
    <rPh sb="3" eb="4">
      <t>ウエ</t>
    </rPh>
    <phoneticPr fontId="29"/>
  </si>
  <si>
    <r>
      <rPr>
        <i/>
        <sz val="11"/>
        <color theme="1"/>
        <rFont val="Times New Roman"/>
        <family val="1"/>
      </rPr>
      <t>p</t>
    </r>
    <r>
      <rPr>
        <i/>
        <vertAlign val="subscript"/>
        <sz val="11"/>
        <color theme="1"/>
        <rFont val="Times New Roman"/>
        <family val="1"/>
      </rPr>
      <t>a3</t>
    </r>
    <r>
      <rPr>
        <i/>
        <vertAlign val="subscript"/>
        <sz val="11"/>
        <color theme="1"/>
        <rFont val="ＭＳ Ｐ明朝"/>
        <family val="1"/>
        <charset val="128"/>
      </rPr>
      <t>下</t>
    </r>
    <r>
      <rPr>
        <sz val="11"/>
        <color theme="1"/>
        <rFont val="Times New Roman"/>
        <family val="1"/>
      </rPr>
      <t>=</t>
    </r>
    <rPh sb="3" eb="4">
      <t>シタ</t>
    </rPh>
    <phoneticPr fontId="29"/>
  </si>
  <si>
    <r>
      <rPr>
        <i/>
        <sz val="11"/>
        <color theme="1"/>
        <rFont val="Times New Roman"/>
        <family val="1"/>
      </rPr>
      <t>p</t>
    </r>
    <r>
      <rPr>
        <i/>
        <vertAlign val="subscript"/>
        <sz val="11"/>
        <color theme="1"/>
        <rFont val="Times New Roman"/>
        <family val="1"/>
      </rPr>
      <t>a4</t>
    </r>
    <r>
      <rPr>
        <i/>
        <vertAlign val="subscript"/>
        <sz val="11"/>
        <color theme="1"/>
        <rFont val="ＭＳ Ｐ明朝"/>
        <family val="1"/>
        <charset val="128"/>
      </rPr>
      <t>上</t>
    </r>
    <r>
      <rPr>
        <sz val="11"/>
        <color theme="1"/>
        <rFont val="Times New Roman"/>
        <family val="1"/>
      </rPr>
      <t>=</t>
    </r>
    <rPh sb="3" eb="4">
      <t>ウエ</t>
    </rPh>
    <phoneticPr fontId="29"/>
  </si>
  <si>
    <r>
      <rPr>
        <i/>
        <sz val="11"/>
        <color theme="1"/>
        <rFont val="Times New Roman"/>
        <family val="1"/>
      </rPr>
      <t>p</t>
    </r>
    <r>
      <rPr>
        <i/>
        <vertAlign val="subscript"/>
        <sz val="11"/>
        <color theme="1"/>
        <rFont val="Times New Roman"/>
        <family val="1"/>
      </rPr>
      <t>a4</t>
    </r>
    <r>
      <rPr>
        <i/>
        <vertAlign val="subscript"/>
        <sz val="11"/>
        <color theme="1"/>
        <rFont val="ＭＳ Ｐ明朝"/>
        <family val="1"/>
        <charset val="128"/>
      </rPr>
      <t>下</t>
    </r>
    <r>
      <rPr>
        <sz val="11"/>
        <color theme="1"/>
        <rFont val="Times New Roman"/>
        <family val="1"/>
      </rPr>
      <t>=</t>
    </r>
    <rPh sb="3" eb="4">
      <t>シタ</t>
    </rPh>
    <phoneticPr fontId="29"/>
  </si>
  <si>
    <r>
      <t>(kN/m</t>
    </r>
    <r>
      <rPr>
        <vertAlign val="superscript"/>
        <sz val="11"/>
        <color theme="1"/>
        <rFont val="Times New Roman"/>
        <family val="1"/>
      </rPr>
      <t>3</t>
    </r>
    <r>
      <rPr>
        <sz val="11"/>
        <color theme="1"/>
        <rFont val="Times New Roman"/>
        <family val="1"/>
      </rPr>
      <t>)</t>
    </r>
    <phoneticPr fontId="29"/>
  </si>
  <si>
    <r>
      <t>(kN/m</t>
    </r>
    <r>
      <rPr>
        <vertAlign val="superscript"/>
        <sz val="11"/>
        <color theme="1"/>
        <rFont val="Times New Roman"/>
        <family val="1"/>
      </rPr>
      <t>2</t>
    </r>
    <r>
      <rPr>
        <sz val="11"/>
        <color theme="1"/>
        <rFont val="Times New Roman"/>
        <family val="1"/>
      </rPr>
      <t>)</t>
    </r>
    <phoneticPr fontId="29"/>
  </si>
  <si>
    <t>受働側のモーメントは、改良地盤の高さ方向の</t>
    <rPh sb="11" eb="15">
      <t>カイリョウジバン</t>
    </rPh>
    <rPh sb="16" eb="17">
      <t>タカ</t>
    </rPh>
    <rPh sb="18" eb="20">
      <t>ホウコウ</t>
    </rPh>
    <phoneticPr fontId="1"/>
  </si>
  <si>
    <r>
      <t>中央に軸力</t>
    </r>
    <r>
      <rPr>
        <i/>
        <sz val="11"/>
        <color theme="1"/>
        <rFont val="Times New Roman"/>
        <family val="1"/>
      </rPr>
      <t>N</t>
    </r>
    <r>
      <rPr>
        <i/>
        <vertAlign val="subscript"/>
        <sz val="11"/>
        <color theme="1"/>
        <rFont val="Times New Roman"/>
        <family val="1"/>
      </rPr>
      <t>p</t>
    </r>
    <r>
      <rPr>
        <sz val="11"/>
        <color theme="1"/>
        <rFont val="游ゴシック"/>
        <family val="2"/>
        <charset val="128"/>
        <scheme val="minor"/>
      </rPr>
      <t>が作用するものし、算出する。</t>
    </r>
    <rPh sb="0" eb="2">
      <t>チュウオウ</t>
    </rPh>
    <rPh sb="3" eb="5">
      <t>ジクリョク</t>
    </rPh>
    <rPh sb="8" eb="10">
      <t>サヨウ</t>
    </rPh>
    <rPh sb="16" eb="18">
      <t>サンシュツ</t>
    </rPh>
    <phoneticPr fontId="1"/>
  </si>
  <si>
    <t>/2</t>
    <phoneticPr fontId="27"/>
  </si>
  <si>
    <t>/3</t>
    <phoneticPr fontId="27"/>
  </si>
  <si>
    <t>計算式</t>
    <rPh sb="0" eb="2">
      <t>ケイサン</t>
    </rPh>
    <rPh sb="2" eb="3">
      <t>シキ</t>
    </rPh>
    <phoneticPr fontId="27"/>
  </si>
  <si>
    <t>側圧にアーム長を乗じて、主働側のモーメントを算出する。</t>
    <rPh sb="0" eb="2">
      <t>ソクアツ</t>
    </rPh>
    <rPh sb="6" eb="7">
      <t>チョウ</t>
    </rPh>
    <rPh sb="8" eb="9">
      <t>ジョウ</t>
    </rPh>
    <phoneticPr fontId="29"/>
  </si>
  <si>
    <t>中央に作用する軸力Npを求める。</t>
    <phoneticPr fontId="27"/>
  </si>
  <si>
    <t>モーメントのつり合いより、改良地盤の高さ方向の</t>
    <rPh sb="8" eb="9">
      <t>ア</t>
    </rPh>
    <phoneticPr fontId="29"/>
  </si>
  <si>
    <t>計算方法は慣用法において根入れ長の決定に用いる土圧で計算する。(H21道仮p28, 35)</t>
    <rPh sb="0" eb="4">
      <t>ケイサンホウホウ</t>
    </rPh>
    <rPh sb="5" eb="7">
      <t>カンヨウ</t>
    </rPh>
    <rPh sb="7" eb="8">
      <t>ホウ</t>
    </rPh>
    <rPh sb="12" eb="14">
      <t>ネイ</t>
    </rPh>
    <rPh sb="15" eb="16">
      <t>チョウ</t>
    </rPh>
    <rPh sb="17" eb="19">
      <t>ケッテイ</t>
    </rPh>
    <rPh sb="20" eb="21">
      <t>モチ</t>
    </rPh>
    <rPh sb="23" eb="25">
      <t>ドアツ</t>
    </rPh>
    <rPh sb="26" eb="28">
      <t>ケイサン</t>
    </rPh>
    <rPh sb="35" eb="36">
      <t>ミチ</t>
    </rPh>
    <rPh sb="36" eb="37">
      <t>カリ</t>
    </rPh>
    <phoneticPr fontId="27"/>
  </si>
  <si>
    <t>c₀</t>
  </si>
  <si>
    <t>κ</t>
    <phoneticPr fontId="1"/>
  </si>
  <si>
    <t>：改良体の破壊ひずみに対応する原地盤強度の低減率</t>
    <rPh sb="1" eb="4">
      <t>カイリョウタイ</t>
    </rPh>
    <rPh sb="5" eb="7">
      <t>ハカイ</t>
    </rPh>
    <rPh sb="11" eb="13">
      <t>タイオウ</t>
    </rPh>
    <rPh sb="15" eb="18">
      <t>ゲンジバン</t>
    </rPh>
    <rPh sb="18" eb="20">
      <t>キョウド</t>
    </rPh>
    <rPh sb="21" eb="24">
      <t>テイゲンリツ</t>
    </rPh>
    <phoneticPr fontId="29"/>
  </si>
  <si>
    <r>
      <t>q</t>
    </r>
    <r>
      <rPr>
        <i/>
        <vertAlign val="subscript"/>
        <sz val="11"/>
        <color theme="1"/>
        <rFont val="Times New Roman"/>
        <family val="1"/>
      </rPr>
      <t>uo</t>
    </r>
    <phoneticPr fontId="1"/>
  </si>
  <si>
    <t>/</t>
    <phoneticPr fontId="29"/>
  </si>
  <si>
    <t>：改良体の破壊ひずみ</t>
    <rPh sb="1" eb="3">
      <t>カイリョウ</t>
    </rPh>
    <rPh sb="3" eb="4">
      <t>タイ</t>
    </rPh>
    <rPh sb="5" eb="7">
      <t>ハカイ</t>
    </rPh>
    <phoneticPr fontId="1"/>
  </si>
  <si>
    <r>
      <t>2c</t>
    </r>
    <r>
      <rPr>
        <i/>
        <vertAlign val="subscript"/>
        <sz val="11"/>
        <color theme="1"/>
        <rFont val="Times New Roman"/>
        <family val="1"/>
      </rPr>
      <t>p</t>
    </r>
    <phoneticPr fontId="1"/>
  </si>
  <si>
    <t>：原地盤の粘着力（kN/m²）（この計算例では５層の値を用いる。）</t>
    <rPh sb="1" eb="4">
      <t>ゲンジバン</t>
    </rPh>
    <rPh sb="5" eb="8">
      <t>ネンチャクリョク</t>
    </rPh>
    <phoneticPr fontId="1"/>
  </si>
  <si>
    <t xml:space="preserve"> (H11道仮p30)</t>
    <phoneticPr fontId="29"/>
  </si>
  <si>
    <t>2c₀</t>
    <phoneticPr fontId="29"/>
  </si>
  <si>
    <r>
      <t>：改良体の破壊ひずみ</t>
    </r>
    <r>
      <rPr>
        <sz val="11"/>
        <color theme="1"/>
        <rFont val="游ゴシック"/>
        <family val="1"/>
        <charset val="128"/>
      </rPr>
      <t>ε</t>
    </r>
    <r>
      <rPr>
        <i/>
        <vertAlign val="subscript"/>
        <sz val="11"/>
        <color theme="1"/>
        <rFont val="游ゴシック"/>
        <family val="1"/>
        <charset val="128"/>
      </rPr>
      <t>fp</t>
    </r>
    <r>
      <rPr>
        <sz val="11"/>
        <color theme="1"/>
        <rFont val="游ゴシック"/>
        <family val="3"/>
        <charset val="128"/>
      </rPr>
      <t>における</t>
    </r>
    <r>
      <rPr>
        <sz val="11"/>
        <color theme="1"/>
        <rFont val="游ゴシック"/>
        <family val="2"/>
        <charset val="128"/>
        <scheme val="minor"/>
      </rPr>
      <t>原地盤の一軸圧縮強度（kN/m²）</t>
    </r>
    <rPh sb="1" eb="3">
      <t>カイリョウ</t>
    </rPh>
    <rPh sb="3" eb="4">
      <t>タイ</t>
    </rPh>
    <rPh sb="5" eb="7">
      <t>ハカイ</t>
    </rPh>
    <rPh sb="17" eb="20">
      <t>ゲンジバン</t>
    </rPh>
    <rPh sb="21" eb="23">
      <t>イチジク</t>
    </rPh>
    <rPh sb="23" eb="25">
      <t>アッシュク</t>
    </rPh>
    <rPh sb="25" eb="27">
      <t>キョウド</t>
    </rPh>
    <phoneticPr fontId="1"/>
  </si>
  <si>
    <t>：改良体の一軸圧縮強度（kN/m²）</t>
    <rPh sb="1" eb="4">
      <t>カイリョウタイ</t>
    </rPh>
    <rPh sb="5" eb="7">
      <t>イチジク</t>
    </rPh>
    <rPh sb="7" eb="9">
      <t>アッシュク</t>
    </rPh>
    <rPh sb="9" eb="11">
      <t>キョウド</t>
    </rPh>
    <phoneticPr fontId="1"/>
  </si>
  <si>
    <t>：原地盤の一軸圧縮強度（kN/m²）</t>
    <rPh sb="1" eb="4">
      <t>ゲンジバン</t>
    </rPh>
    <rPh sb="5" eb="7">
      <t>イチジク</t>
    </rPh>
    <rPh sb="7" eb="9">
      <t>アッシュク</t>
    </rPh>
    <rPh sb="9" eb="11">
      <t>キョウド</t>
    </rPh>
    <phoneticPr fontId="1"/>
  </si>
  <si>
    <t>改良体の破壊ひずみに対応する原地盤強度の低減率κは下記のとおり算出する。</t>
    <rPh sb="0" eb="3">
      <t>カイリョウタイ</t>
    </rPh>
    <rPh sb="4" eb="6">
      <t>ハカイ</t>
    </rPh>
    <rPh sb="10" eb="12">
      <t>タイオウ</t>
    </rPh>
    <rPh sb="14" eb="17">
      <t>ゲンジバン</t>
    </rPh>
    <rPh sb="17" eb="19">
      <t>キョウド</t>
    </rPh>
    <rPh sb="20" eb="23">
      <t>テイゲンリツ</t>
    </rPh>
    <rPh sb="25" eb="27">
      <t>カキ</t>
    </rPh>
    <rPh sb="31" eb="33">
      <t>サンシュツ</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</si>
</sst>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
    <numFmt numFmtId="177" formatCode="0.0"/>
    <numFmt numFmtId="178" formatCode="#,##0.0;[Red]\-#,##0.0"/>
    <numFmt numFmtId="179" formatCode="0.00_ "/>
    <numFmt numFmtId="180" formatCode="#,##0.000;[Red]\-#,##0.000"/>
  </numFmts>
  <fonts count="3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Times New Roman"/>
      <family val="1"/>
    </font>
    <font>
      <i/>
      <sz val="11"/>
      <color theme="1"/>
      <name val="Times New Roman"/>
      <family val="1"/>
    </font>
    <font>
      <i/>
      <vertAlign val="subscript"/>
      <sz val="11"/>
      <color theme="1"/>
      <name val="Times New Roman"/>
      <family val="1"/>
    </font>
    <font>
      <vertAlign val="superscript"/>
      <sz val="11"/>
      <color theme="1"/>
      <name val="游ゴシック"/>
      <family val="3"/>
      <charset val="128"/>
    </font>
    <font>
      <i/>
      <sz val="11"/>
      <color theme="1"/>
      <name val="Times New Roman"/>
      <family val="1"/>
      <charset val="128"/>
    </font>
    <font>
      <sz val="11"/>
      <color theme="1"/>
      <name val="游ゴシック"/>
      <family val="3"/>
      <charset val="128"/>
      <scheme val="minor"/>
    </font>
    <font>
      <sz val="11"/>
      <color theme="1"/>
      <name val="游ゴシック"/>
      <family val="3"/>
      <charset val="128"/>
    </font>
    <font>
      <sz val="11"/>
      <color theme="1"/>
      <name val="游ゴシック"/>
      <family val="1"/>
      <charset val="128"/>
    </font>
    <font>
      <i/>
      <sz val="11"/>
      <color theme="1"/>
      <name val="游ゴシック"/>
      <family val="1"/>
      <charset val="128"/>
    </font>
    <font>
      <sz val="11"/>
      <color theme="1"/>
      <name val="ＭＳ Ｐ明朝"/>
      <family val="1"/>
      <charset val="128"/>
    </font>
    <font>
      <sz val="11"/>
      <color theme="1"/>
      <name val="Times New Roman"/>
      <family val="1"/>
      <charset val="161"/>
    </font>
    <font>
      <sz val="11"/>
      <color theme="1"/>
      <name val="BIZ UD明朝 Medium"/>
      <family val="1"/>
      <charset val="128"/>
    </font>
    <font>
      <vertAlign val="subscript"/>
      <sz val="11"/>
      <color theme="1"/>
      <name val="游ゴシック"/>
      <family val="3"/>
      <charset val="128"/>
    </font>
    <font>
      <sz val="11"/>
      <color theme="1"/>
      <name val="游ゴシック"/>
      <family val="2"/>
      <charset val="128"/>
    </font>
    <font>
      <sz val="11"/>
      <name val="游ゴシック"/>
      <family val="2"/>
      <charset val="128"/>
      <scheme val="minor"/>
    </font>
    <font>
      <i/>
      <sz val="11"/>
      <name val="Times New Roman"/>
      <family val="1"/>
    </font>
    <font>
      <i/>
      <vertAlign val="subscript"/>
      <sz val="11"/>
      <name val="Times New Roman"/>
      <family val="1"/>
    </font>
    <font>
      <sz val="11"/>
      <color rgb="FFFF0000"/>
      <name val="游ゴシック"/>
      <family val="2"/>
      <charset val="128"/>
      <scheme val="minor"/>
    </font>
    <font>
      <sz val="11"/>
      <color theme="1"/>
      <name val="游ゴシック"/>
      <family val="2"/>
      <charset val="128"/>
      <scheme val="minor"/>
    </font>
    <font>
      <i/>
      <sz val="11"/>
      <color theme="1"/>
      <name val="Times New Roman"/>
      <family val="1"/>
      <charset val="161"/>
    </font>
    <font>
      <sz val="11"/>
      <color theme="1"/>
      <name val="HGP明朝E"/>
      <family val="1"/>
      <charset val="128"/>
    </font>
    <font>
      <sz val="11"/>
      <color theme="1"/>
      <name val="Yu Gothic"/>
      <family val="1"/>
      <charset val="128"/>
    </font>
    <font>
      <i/>
      <vertAlign val="subscript"/>
      <sz val="11"/>
      <color theme="1"/>
      <name val="ＭＳ Ｐ明朝"/>
      <family val="1"/>
      <charset val="128"/>
    </font>
    <font>
      <sz val="11"/>
      <color theme="1"/>
      <name val="游ゴシック"/>
      <family val="2"/>
    </font>
    <font>
      <sz val="6"/>
      <name val="游ゴシック"/>
      <family val="3"/>
      <charset val="128"/>
    </font>
    <font>
      <i/>
      <sz val="11"/>
      <color rgb="FF000000"/>
      <name val="Times New Roman"/>
      <family val="1"/>
    </font>
    <font>
      <sz val="6"/>
      <name val="游ゴシック"/>
      <family val="3"/>
      <charset val="128"/>
      <scheme val="minor"/>
    </font>
    <font>
      <i/>
      <vertAlign val="subscript"/>
      <sz val="11"/>
      <color rgb="FF000000"/>
      <name val="Times New Roman"/>
      <family val="1"/>
    </font>
    <font>
      <i/>
      <vertAlign val="subscript"/>
      <sz val="11"/>
      <color theme="1"/>
      <name val="游ゴシック"/>
      <family val="1"/>
      <charset val="128"/>
    </font>
    <font>
      <vertAlign val="subscript"/>
      <sz val="11"/>
      <color theme="1"/>
      <name val="游ゴシック"/>
      <family val="3"/>
      <charset val="128"/>
      <scheme val="minor"/>
    </font>
    <font>
      <vertAlign val="superscript"/>
      <sz val="11"/>
      <color theme="1"/>
      <name val="Times New Roman"/>
      <family val="1"/>
    </font>
    <font>
      <b/>
      <sz val="11"/>
      <color theme="1"/>
      <name val="游ゴシック"/>
      <family val="3"/>
      <charset val="128"/>
      <scheme val="minor"/>
    </font>
  </fonts>
  <fills count="3">
    <fill>
      <patternFill patternType="none"/>
    </fill>
    <fill>
      <patternFill patternType="gray125"/>
    </fill>
    <fill>
      <patternFill patternType="solid">
        <fgColor rgb="FFFFCCFF"/>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9" fontId="21" fillId="0" borderId="0" applyFont="0" applyFill="0" applyBorder="0" applyAlignment="0" applyProtection="0">
      <alignment vertical="center"/>
    </xf>
    <xf numFmtId="38" fontId="21" fillId="0" borderId="0" applyFont="0" applyFill="0" applyBorder="0" applyAlignment="0" applyProtection="0">
      <alignment vertical="center"/>
    </xf>
  </cellStyleXfs>
  <cellXfs count="295">
    <xf numFmtId="0" fontId="0" fillId="0" borderId="0" xfId="0">
      <alignment vertical="center"/>
    </xf>
    <xf numFmtId="0" fontId="2" fillId="0" borderId="0" xfId="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0" fillId="0" borderId="3" xfId="0"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 xfId="0" applyBorder="1">
      <alignment vertical="center"/>
    </xf>
    <xf numFmtId="0" fontId="0" fillId="0" borderId="8" xfId="0" applyBorder="1">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17" fillId="0" borderId="0" xfId="0" applyFont="1">
      <alignment vertical="center"/>
    </xf>
    <xf numFmtId="0" fontId="20" fillId="0" borderId="0" xfId="0" applyFont="1">
      <alignment vertical="center"/>
    </xf>
    <xf numFmtId="0" fontId="12" fillId="0" borderId="0" xfId="0" applyFont="1">
      <alignment vertical="center"/>
    </xf>
    <xf numFmtId="0" fontId="9" fillId="0" borderId="0" xfId="0" applyFont="1">
      <alignment vertical="center"/>
    </xf>
    <xf numFmtId="0" fontId="4" fillId="0" borderId="1" xfId="0" applyFont="1" applyBorder="1">
      <alignment vertical="center"/>
    </xf>
    <xf numFmtId="0" fontId="9" fillId="0" borderId="1" xfId="0" quotePrefix="1" applyFont="1" applyBorder="1" applyAlignment="1">
      <alignment horizontal="center" vertical="center"/>
    </xf>
    <xf numFmtId="2" fontId="3" fillId="0" borderId="0" xfId="0" applyNumberFormat="1" applyFont="1" applyAlignment="1">
      <alignment horizontal="center" vertical="center"/>
    </xf>
    <xf numFmtId="176" fontId="3" fillId="0" borderId="0" xfId="0" applyNumberFormat="1" applyFont="1" applyAlignment="1">
      <alignment horizontal="center" vertical="center"/>
    </xf>
    <xf numFmtId="0" fontId="24" fillId="0" borderId="0" xfId="0" applyFont="1">
      <alignment vertical="center"/>
    </xf>
    <xf numFmtId="0" fontId="4" fillId="0" borderId="1" xfId="0" applyFont="1" applyBorder="1" applyAlignment="1">
      <alignment horizontal="right" vertical="center"/>
    </xf>
    <xf numFmtId="1" fontId="3" fillId="0" borderId="0" xfId="0" applyNumberFormat="1" applyFont="1">
      <alignment vertical="center"/>
    </xf>
    <xf numFmtId="2" fontId="26" fillId="0" borderId="0" xfId="0" applyNumberFormat="1" applyFont="1" applyAlignment="1">
      <alignment horizontal="center"/>
    </xf>
    <xf numFmtId="178" fontId="26" fillId="0" borderId="0" xfId="3" applyNumberFormat="1" applyFont="1" applyFill="1" applyBorder="1" applyAlignment="1"/>
    <xf numFmtId="2" fontId="26" fillId="0" borderId="0" xfId="0" applyNumberFormat="1" applyFont="1" applyAlignment="1">
      <alignment horizontal="left"/>
    </xf>
    <xf numFmtId="0" fontId="26" fillId="0" borderId="0" xfId="0" applyFont="1" applyAlignment="1"/>
    <xf numFmtId="0" fontId="3" fillId="0" borderId="0" xfId="0" applyFont="1" applyAlignment="1">
      <alignment shrinkToFit="1"/>
    </xf>
    <xf numFmtId="0" fontId="3" fillId="0" borderId="13" xfId="0" applyFont="1" applyBorder="1">
      <alignment vertical="center"/>
    </xf>
    <xf numFmtId="0" fontId="23" fillId="0" borderId="4" xfId="0" applyFont="1" applyBorder="1" applyAlignment="1">
      <alignment vertical="center" shrinkToFit="1"/>
    </xf>
    <xf numFmtId="0" fontId="3" fillId="0" borderId="0" xfId="0" applyFont="1" applyAlignment="1">
      <alignment vertical="center" shrinkToFit="1"/>
    </xf>
    <xf numFmtId="0" fontId="13" fillId="0" borderId="0" xfId="0" applyFont="1">
      <alignment vertical="center"/>
    </xf>
    <xf numFmtId="0" fontId="3" fillId="0" borderId="0" xfId="0" applyFont="1" applyAlignment="1">
      <alignment horizontal="left" vertical="center"/>
    </xf>
    <xf numFmtId="178" fontId="3" fillId="0" borderId="13" xfId="3" applyNumberFormat="1" applyFont="1" applyFill="1" applyBorder="1" applyAlignment="1"/>
    <xf numFmtId="178" fontId="3" fillId="0" borderId="0" xfId="3" applyNumberFormat="1" applyFont="1" applyFill="1" applyBorder="1" applyAlignment="1"/>
    <xf numFmtId="178" fontId="3" fillId="0" borderId="1" xfId="3" applyNumberFormat="1" applyFont="1" applyFill="1" applyBorder="1" applyAlignment="1"/>
    <xf numFmtId="2" fontId="3" fillId="0" borderId="13" xfId="0" applyNumberFormat="1" applyFont="1" applyBorder="1" applyAlignment="1"/>
    <xf numFmtId="38" fontId="3" fillId="0" borderId="13" xfId="3" applyFont="1" applyFill="1" applyBorder="1" applyAlignment="1"/>
    <xf numFmtId="38" fontId="3" fillId="0" borderId="0" xfId="3" applyFont="1" applyFill="1" applyBorder="1" applyAlignment="1"/>
    <xf numFmtId="0" fontId="4" fillId="0" borderId="2" xfId="0" applyFont="1" applyBorder="1">
      <alignment vertical="center"/>
    </xf>
    <xf numFmtId="180" fontId="3" fillId="0" borderId="0" xfId="3" applyNumberFormat="1" applyFont="1" applyFill="1" applyBorder="1" applyAlignment="1">
      <alignment shrinkToFit="1"/>
    </xf>
    <xf numFmtId="0" fontId="4" fillId="0" borderId="0" xfId="0" applyFont="1" applyAlignment="1">
      <alignment vertical="center" shrinkToFit="1"/>
    </xf>
    <xf numFmtId="0" fontId="12" fillId="0" borderId="1" xfId="0" applyFont="1" applyBorder="1">
      <alignment vertical="center"/>
    </xf>
    <xf numFmtId="177" fontId="3" fillId="0" borderId="0" xfId="0" applyNumberFormat="1" applyFont="1">
      <alignment vertical="center"/>
    </xf>
    <xf numFmtId="176" fontId="3" fillId="0" borderId="0" xfId="0" applyNumberFormat="1" applyFont="1">
      <alignment vertical="center"/>
    </xf>
    <xf numFmtId="2" fontId="3" fillId="0" borderId="0" xfId="0" applyNumberFormat="1" applyFont="1">
      <alignment vertical="center"/>
    </xf>
    <xf numFmtId="0" fontId="3" fillId="0" borderId="0" xfId="0" applyFont="1" applyAlignment="1"/>
    <xf numFmtId="0" fontId="3" fillId="0" borderId="13" xfId="0" applyFont="1" applyBorder="1" applyAlignment="1">
      <alignment horizontal="center" vertical="center"/>
    </xf>
    <xf numFmtId="0" fontId="24" fillId="0" borderId="1" xfId="0" applyFont="1" applyBorder="1">
      <alignment vertical="center"/>
    </xf>
    <xf numFmtId="0" fontId="0" fillId="0" borderId="10" xfId="0" applyBorder="1">
      <alignment vertical="center"/>
    </xf>
    <xf numFmtId="0" fontId="0" fillId="0" borderId="13" xfId="0" applyBorder="1">
      <alignment vertical="center"/>
    </xf>
    <xf numFmtId="0" fontId="4" fillId="0" borderId="10" xfId="0" applyFont="1" applyBorder="1">
      <alignment vertical="center"/>
    </xf>
    <xf numFmtId="177" fontId="3" fillId="0" borderId="13" xfId="0" applyNumberFormat="1" applyFont="1" applyBorder="1">
      <alignment vertical="center"/>
    </xf>
    <xf numFmtId="0" fontId="0" fillId="0" borderId="11" xfId="0" applyBorder="1">
      <alignment vertical="center"/>
    </xf>
    <xf numFmtId="0" fontId="14" fillId="0" borderId="0" xfId="0" applyFont="1" applyAlignment="1">
      <alignment horizontal="center" vertical="center"/>
    </xf>
    <xf numFmtId="2" fontId="8" fillId="0" borderId="0" xfId="0" applyNumberFormat="1" applyFont="1">
      <alignment vertical="center"/>
    </xf>
    <xf numFmtId="180" fontId="3" fillId="0" borderId="0" xfId="3" applyNumberFormat="1" applyFont="1" applyFill="1" applyBorder="1" applyAlignment="1">
      <alignment horizontal="right" shrinkToFit="1"/>
    </xf>
    <xf numFmtId="178" fontId="0" fillId="0" borderId="0" xfId="3" applyNumberFormat="1" applyFont="1" applyBorder="1" applyAlignment="1"/>
    <xf numFmtId="0" fontId="0" fillId="0" borderId="0" xfId="0" applyAlignment="1"/>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2" fontId="3" fillId="0" borderId="2" xfId="0" applyNumberFormat="1" applyFont="1" applyBorder="1" applyAlignment="1"/>
    <xf numFmtId="178" fontId="3" fillId="0" borderId="2" xfId="3" applyNumberFormat="1" applyFont="1" applyFill="1" applyBorder="1" applyAlignment="1"/>
    <xf numFmtId="38" fontId="3" fillId="0" borderId="2" xfId="3" applyFont="1" applyFill="1" applyBorder="1" applyAlignment="1"/>
    <xf numFmtId="0" fontId="26" fillId="0" borderId="0" xfId="0" applyFont="1" applyAlignment="1">
      <alignment horizontal="left" shrinkToFit="1"/>
    </xf>
    <xf numFmtId="179" fontId="26" fillId="0" borderId="0" xfId="0" applyNumberFormat="1" applyFont="1" applyAlignment="1">
      <alignment shrinkToFit="1"/>
    </xf>
    <xf numFmtId="180" fontId="3" fillId="0" borderId="0" xfId="3" applyNumberFormat="1" applyFont="1" applyFill="1" applyBorder="1" applyAlignment="1"/>
    <xf numFmtId="178" fontId="26" fillId="0" borderId="0" xfId="3" applyNumberFormat="1" applyFont="1" applyFill="1" applyBorder="1" applyAlignment="1">
      <alignment vertical="center"/>
    </xf>
    <xf numFmtId="2" fontId="26" fillId="0" borderId="0" xfId="0" applyNumberFormat="1" applyFont="1" applyAlignment="1">
      <alignment shrinkToFit="1"/>
    </xf>
    <xf numFmtId="0" fontId="26" fillId="0" borderId="0" xfId="0" applyFont="1" applyAlignment="1">
      <alignment shrinkToFit="1"/>
    </xf>
    <xf numFmtId="0" fontId="3" fillId="0" borderId="6" xfId="0" applyFont="1" applyBorder="1">
      <alignment vertical="center"/>
    </xf>
    <xf numFmtId="1" fontId="3" fillId="0" borderId="0" xfId="0" applyNumberFormat="1" applyFont="1" applyAlignment="1">
      <alignment horizontal="center" vertical="center"/>
    </xf>
    <xf numFmtId="0" fontId="22" fillId="0" borderId="0" xfId="0" applyFont="1">
      <alignment vertical="center"/>
    </xf>
    <xf numFmtId="0" fontId="34" fillId="0" borderId="0" xfId="0" applyFont="1">
      <alignment vertical="center"/>
    </xf>
    <xf numFmtId="0" fontId="3" fillId="0" borderId="2" xfId="0" applyFon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1" fontId="3" fillId="2" borderId="9" xfId="0" applyNumberFormat="1" applyFont="1" applyFill="1" applyBorder="1" applyAlignment="1" applyProtection="1">
      <alignment horizontal="center" vertical="center"/>
      <protection locked="0"/>
    </xf>
    <xf numFmtId="1" fontId="3" fillId="0" borderId="9" xfId="0" applyNumberFormat="1" applyFont="1" applyBorder="1" applyAlignment="1">
      <alignment horizontal="center" vertical="center"/>
    </xf>
    <xf numFmtId="0" fontId="4"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horizontal="center" vertical="center"/>
    </xf>
    <xf numFmtId="2" fontId="3" fillId="0" borderId="0" xfId="0" applyNumberFormat="1" applyFont="1" applyAlignment="1">
      <alignment horizontal="center" vertical="center"/>
    </xf>
    <xf numFmtId="0" fontId="0" fillId="0" borderId="9" xfId="0" applyBorder="1" applyAlignment="1">
      <alignment horizontal="center" vertical="center"/>
    </xf>
    <xf numFmtId="177" fontId="3" fillId="2" borderId="9" xfId="0" applyNumberFormat="1" applyFont="1" applyFill="1" applyBorder="1" applyAlignment="1" applyProtection="1">
      <alignment horizontal="center" vertical="center"/>
      <protection locked="0"/>
    </xf>
    <xf numFmtId="177" fontId="8" fillId="2" borderId="9" xfId="0" applyNumberFormat="1" applyFont="1" applyFill="1" applyBorder="1" applyAlignment="1" applyProtection="1">
      <alignment horizontal="center" vertical="center" shrinkToFit="1"/>
      <protection locked="0"/>
    </xf>
    <xf numFmtId="177" fontId="8" fillId="2" borderId="12" xfId="0" applyNumberFormat="1" applyFont="1" applyFill="1" applyBorder="1" applyAlignment="1" applyProtection="1">
      <alignment horizontal="center" vertical="center" shrinkToFit="1"/>
      <protection locked="0"/>
    </xf>
    <xf numFmtId="177" fontId="3" fillId="2" borderId="12" xfId="0" applyNumberFormat="1" applyFont="1" applyFill="1" applyBorder="1" applyAlignment="1" applyProtection="1">
      <alignment horizontal="center" vertical="center"/>
      <protection locked="0"/>
    </xf>
    <xf numFmtId="1" fontId="3" fillId="0" borderId="0" xfId="0" applyNumberFormat="1" applyFont="1" applyAlignment="1">
      <alignment horizontal="center" vertical="center"/>
    </xf>
    <xf numFmtId="0" fontId="3" fillId="0" borderId="0" xfId="0" applyFont="1" applyAlignment="1">
      <alignment horizontal="center" vertical="center"/>
    </xf>
    <xf numFmtId="2"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14" fillId="0" borderId="0" xfId="0" applyFont="1" applyAlignment="1">
      <alignment horizontal="center" vertical="center"/>
    </xf>
    <xf numFmtId="177"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3" fillId="2" borderId="9" xfId="0" applyFont="1" applyFill="1" applyBorder="1" applyAlignment="1" applyProtection="1">
      <alignment horizontal="center" vertical="center"/>
      <protection locked="0"/>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7"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3" fillId="0" borderId="5"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shrinkToFit="1"/>
    </xf>
    <xf numFmtId="0" fontId="4" fillId="0" borderId="0" xfId="0" applyFont="1" applyAlignment="1">
      <alignment horizontal="right" vertical="center"/>
    </xf>
    <xf numFmtId="0" fontId="12" fillId="0" borderId="0" xfId="0" applyFont="1" applyAlignment="1">
      <alignment horizontal="center" vertical="center"/>
    </xf>
    <xf numFmtId="0" fontId="4" fillId="0" borderId="1" xfId="0" applyFont="1" applyBorder="1" applyAlignment="1">
      <alignment horizontal="center" vertical="center"/>
    </xf>
    <xf numFmtId="1" fontId="3" fillId="0" borderId="1" xfId="0" applyNumberFormat="1" applyFont="1" applyBorder="1" applyAlignment="1">
      <alignment horizontal="center" vertical="center"/>
    </xf>
    <xf numFmtId="0" fontId="0" fillId="0" borderId="9" xfId="0" applyBorder="1" applyAlignment="1">
      <alignment horizontal="center" vertical="center" shrinkToFit="1"/>
    </xf>
    <xf numFmtId="177" fontId="8" fillId="0" borderId="9" xfId="0" applyNumberFormat="1" applyFont="1" applyBorder="1" applyAlignment="1">
      <alignment horizontal="center" vertical="center" shrinkToFit="1"/>
    </xf>
    <xf numFmtId="0" fontId="3" fillId="2" borderId="2"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1" xfId="0" applyBorder="1" applyAlignment="1">
      <alignment horizontal="center" vertical="center"/>
    </xf>
    <xf numFmtId="179" fontId="3" fillId="0" borderId="0" xfId="0" applyNumberFormat="1" applyFont="1" applyAlignment="1">
      <alignment horizontal="center" vertical="center"/>
    </xf>
    <xf numFmtId="176" fontId="3" fillId="0" borderId="0" xfId="0" applyNumberFormat="1" applyFont="1" applyAlignment="1">
      <alignment horizontal="center" vertical="center"/>
    </xf>
    <xf numFmtId="177" fontId="3" fillId="0" borderId="0" xfId="0" applyNumberFormat="1" applyFont="1" applyAlignment="1">
      <alignment horizontal="center" vertical="center"/>
    </xf>
    <xf numFmtId="2" fontId="3" fillId="0" borderId="2" xfId="0" applyNumberFormat="1" applyFont="1" applyBorder="1" applyAlignment="1">
      <alignment horizontal="center" vertical="center"/>
    </xf>
    <xf numFmtId="0" fontId="9" fillId="0" borderId="0" xfId="0" applyFont="1" applyAlignment="1">
      <alignment horizontal="center" vertical="center"/>
    </xf>
    <xf numFmtId="0" fontId="3" fillId="2" borderId="10"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9" fontId="3" fillId="2" borderId="10" xfId="2" applyFont="1" applyFill="1" applyBorder="1" applyAlignment="1" applyProtection="1">
      <alignment horizontal="center" vertical="center"/>
      <protection locked="0"/>
    </xf>
    <xf numFmtId="9" fontId="3" fillId="2" borderId="13" xfId="2" applyFont="1" applyFill="1" applyBorder="1" applyAlignment="1" applyProtection="1">
      <alignment horizontal="center" vertical="center"/>
      <protection locked="0"/>
    </xf>
    <xf numFmtId="9" fontId="3" fillId="2" borderId="11" xfId="2" applyFont="1" applyFill="1" applyBorder="1" applyAlignment="1" applyProtection="1">
      <alignment horizontal="center" vertical="center"/>
      <protection locked="0"/>
    </xf>
    <xf numFmtId="177" fontId="3" fillId="2" borderId="10" xfId="0" applyNumberFormat="1" applyFont="1" applyFill="1" applyBorder="1" applyAlignment="1" applyProtection="1">
      <alignment horizontal="center" vertical="center"/>
      <protection locked="0"/>
    </xf>
    <xf numFmtId="177" fontId="3" fillId="2" borderId="13" xfId="0" applyNumberFormat="1" applyFont="1" applyFill="1" applyBorder="1" applyAlignment="1" applyProtection="1">
      <alignment horizontal="center" vertical="center"/>
      <protection locked="0"/>
    </xf>
    <xf numFmtId="177" fontId="3" fillId="2" borderId="11" xfId="0" applyNumberFormat="1" applyFont="1" applyFill="1" applyBorder="1" applyAlignment="1" applyProtection="1">
      <alignment horizontal="center" vertical="center"/>
      <protection locked="0"/>
    </xf>
    <xf numFmtId="177" fontId="3" fillId="0" borderId="1" xfId="0" applyNumberFormat="1"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2" fontId="3" fillId="0" borderId="13" xfId="0" applyNumberFormat="1" applyFont="1" applyBorder="1" applyAlignment="1">
      <alignment horizontal="center" vertical="center"/>
    </xf>
    <xf numFmtId="2" fontId="3" fillId="0" borderId="11" xfId="0" applyNumberFormat="1" applyFont="1" applyBorder="1" applyAlignment="1">
      <alignment horizontal="center" vertical="center"/>
    </xf>
    <xf numFmtId="2" fontId="3" fillId="0" borderId="10" xfId="0" applyNumberFormat="1" applyFont="1" applyBorder="1" applyAlignment="1">
      <alignment horizontal="center" vertical="center"/>
    </xf>
    <xf numFmtId="180" fontId="3" fillId="0" borderId="10" xfId="3" applyNumberFormat="1" applyFont="1" applyFill="1" applyBorder="1" applyAlignment="1">
      <alignment horizontal="right"/>
    </xf>
    <xf numFmtId="180" fontId="3" fillId="0" borderId="13" xfId="3" applyNumberFormat="1" applyFont="1" applyFill="1" applyBorder="1" applyAlignment="1">
      <alignment horizontal="right"/>
    </xf>
    <xf numFmtId="180" fontId="3" fillId="0" borderId="11" xfId="3" applyNumberFormat="1" applyFont="1" applyFill="1" applyBorder="1" applyAlignment="1">
      <alignment horizontal="right"/>
    </xf>
    <xf numFmtId="0" fontId="26" fillId="0" borderId="10" xfId="0" applyFont="1" applyBorder="1" applyAlignment="1">
      <alignment horizontal="center"/>
    </xf>
    <xf numFmtId="0" fontId="26" fillId="0" borderId="13" xfId="0" applyFont="1" applyBorder="1" applyAlignment="1">
      <alignment horizontal="center"/>
    </xf>
    <xf numFmtId="0" fontId="26" fillId="0" borderId="11" xfId="0" applyFont="1" applyBorder="1" applyAlignment="1">
      <alignment horizontal="center"/>
    </xf>
    <xf numFmtId="178" fontId="26" fillId="0" borderId="5" xfId="3" applyNumberFormat="1" applyFont="1" applyFill="1" applyBorder="1" applyAlignment="1">
      <alignment horizontal="center"/>
    </xf>
    <xf numFmtId="178" fontId="26" fillId="0" borderId="0" xfId="3" applyNumberFormat="1" applyFont="1" applyFill="1" applyBorder="1" applyAlignment="1">
      <alignment horizontal="center"/>
    </xf>
    <xf numFmtId="178" fontId="26" fillId="0" borderId="6" xfId="3" applyNumberFormat="1" applyFont="1" applyFill="1" applyBorder="1" applyAlignment="1">
      <alignment horizontal="center"/>
    </xf>
    <xf numFmtId="178" fontId="26" fillId="0" borderId="7" xfId="3" applyNumberFormat="1" applyFont="1" applyFill="1" applyBorder="1" applyAlignment="1">
      <alignment horizontal="center"/>
    </xf>
    <xf numFmtId="178" fontId="26" fillId="0" borderId="1" xfId="3" applyNumberFormat="1" applyFont="1" applyFill="1" applyBorder="1" applyAlignment="1">
      <alignment horizontal="center"/>
    </xf>
    <xf numFmtId="178" fontId="26" fillId="0" borderId="8" xfId="3" applyNumberFormat="1" applyFont="1" applyFill="1" applyBorder="1" applyAlignment="1">
      <alignment horizontal="center"/>
    </xf>
    <xf numFmtId="0" fontId="3" fillId="0" borderId="10" xfId="0" applyFont="1" applyBorder="1" applyAlignment="1">
      <alignment horizontal="center" shrinkToFit="1"/>
    </xf>
    <xf numFmtId="0" fontId="3" fillId="0" borderId="13" xfId="0" applyFont="1" applyBorder="1" applyAlignment="1">
      <alignment horizontal="center" shrinkToFit="1"/>
    </xf>
    <xf numFmtId="178" fontId="26" fillId="0" borderId="3" xfId="3" applyNumberFormat="1" applyFont="1" applyFill="1" applyBorder="1" applyAlignment="1">
      <alignment horizontal="center" vertical="center"/>
    </xf>
    <xf numFmtId="178" fontId="26" fillId="0" borderId="4" xfId="3" applyNumberFormat="1" applyFont="1" applyFill="1" applyBorder="1" applyAlignment="1">
      <alignment horizontal="center" vertical="center"/>
    </xf>
    <xf numFmtId="178" fontId="26" fillId="0" borderId="7" xfId="3" applyNumberFormat="1" applyFont="1" applyFill="1" applyBorder="1" applyAlignment="1">
      <alignment horizontal="center" vertical="center"/>
    </xf>
    <xf numFmtId="178" fontId="26" fillId="0" borderId="8" xfId="3" applyNumberFormat="1" applyFont="1" applyFill="1" applyBorder="1" applyAlignment="1">
      <alignment horizontal="center" vertical="center"/>
    </xf>
    <xf numFmtId="180" fontId="3" fillId="0" borderId="7" xfId="3" applyNumberFormat="1" applyFont="1" applyFill="1" applyBorder="1" applyAlignment="1">
      <alignment horizontal="center" shrinkToFit="1"/>
    </xf>
    <xf numFmtId="180" fontId="3" fillId="0" borderId="1" xfId="3" applyNumberFormat="1" applyFont="1" applyFill="1" applyBorder="1" applyAlignment="1">
      <alignment horizontal="center" shrinkToFit="1"/>
    </xf>
    <xf numFmtId="178" fontId="26" fillId="0" borderId="3" xfId="3" applyNumberFormat="1" applyFont="1" applyFill="1" applyBorder="1" applyAlignment="1">
      <alignment horizontal="center"/>
    </xf>
    <xf numFmtId="178" fontId="26" fillId="0" borderId="2" xfId="3" applyNumberFormat="1" applyFont="1" applyFill="1" applyBorder="1" applyAlignment="1">
      <alignment horizontal="center"/>
    </xf>
    <xf numFmtId="180" fontId="3" fillId="0" borderId="10" xfId="3" applyNumberFormat="1" applyFont="1" applyFill="1" applyBorder="1" applyAlignment="1">
      <alignment horizontal="right" shrinkToFit="1"/>
    </xf>
    <xf numFmtId="180" fontId="3" fillId="0" borderId="13" xfId="3" applyNumberFormat="1" applyFont="1" applyFill="1" applyBorder="1" applyAlignment="1">
      <alignment horizontal="right" shrinkToFit="1"/>
    </xf>
    <xf numFmtId="180" fontId="3" fillId="0" borderId="11" xfId="3" applyNumberFormat="1" applyFont="1" applyFill="1" applyBorder="1" applyAlignment="1">
      <alignment horizontal="right" shrinkToFit="1"/>
    </xf>
    <xf numFmtId="178" fontId="3" fillId="0" borderId="2" xfId="3" applyNumberFormat="1" applyFont="1" applyFill="1" applyBorder="1" applyAlignment="1">
      <alignment horizontal="center"/>
    </xf>
    <xf numFmtId="2" fontId="26" fillId="0" borderId="10" xfId="0" applyNumberFormat="1" applyFont="1" applyBorder="1" applyAlignment="1">
      <alignment horizontal="center" shrinkToFit="1"/>
    </xf>
    <xf numFmtId="2" fontId="26" fillId="0" borderId="11" xfId="0" applyNumberFormat="1" applyFont="1" applyBorder="1" applyAlignment="1">
      <alignment horizontal="center" shrinkToFit="1"/>
    </xf>
    <xf numFmtId="179" fontId="26" fillId="0" borderId="7" xfId="0" applyNumberFormat="1" applyFont="1" applyBorder="1" applyAlignment="1">
      <alignment horizontal="center" shrinkToFit="1"/>
    </xf>
    <xf numFmtId="179" fontId="26" fillId="0" borderId="8" xfId="0" applyNumberFormat="1" applyFont="1" applyBorder="1" applyAlignment="1">
      <alignment horizontal="center" shrinkToFit="1"/>
    </xf>
    <xf numFmtId="179" fontId="26" fillId="0" borderId="5" xfId="0" applyNumberFormat="1" applyFont="1" applyBorder="1" applyAlignment="1">
      <alignment horizontal="center" shrinkToFit="1"/>
    </xf>
    <xf numFmtId="179" fontId="26" fillId="0" borderId="6" xfId="0" applyNumberFormat="1" applyFont="1" applyBorder="1" applyAlignment="1">
      <alignment horizontal="center" shrinkToFit="1"/>
    </xf>
    <xf numFmtId="0" fontId="3" fillId="0" borderId="0" xfId="0" applyFont="1" applyAlignment="1">
      <alignment horizontal="center" shrinkToFit="1"/>
    </xf>
    <xf numFmtId="0" fontId="4" fillId="0" borderId="0" xfId="0" applyFont="1" applyAlignment="1">
      <alignment horizontal="center" shrinkToFit="1"/>
    </xf>
    <xf numFmtId="0" fontId="28" fillId="0" borderId="3" xfId="0" applyFont="1" applyBorder="1" applyAlignment="1">
      <alignment horizontal="center"/>
    </xf>
    <xf numFmtId="0" fontId="28" fillId="0" borderId="2" xfId="0" applyFont="1" applyBorder="1" applyAlignment="1">
      <alignment horizontal="center"/>
    </xf>
    <xf numFmtId="0" fontId="28" fillId="0" borderId="4" xfId="0" applyFont="1" applyBorder="1" applyAlignment="1">
      <alignment horizontal="center"/>
    </xf>
    <xf numFmtId="178" fontId="26" fillId="0" borderId="5" xfId="3" applyNumberFormat="1" applyFont="1" applyFill="1" applyBorder="1" applyAlignment="1">
      <alignment horizontal="center" vertical="center"/>
    </xf>
    <xf numFmtId="178" fontId="26" fillId="0" borderId="6" xfId="3" applyNumberFormat="1" applyFont="1" applyFill="1" applyBorder="1" applyAlignment="1">
      <alignment horizontal="center" vertical="center"/>
    </xf>
    <xf numFmtId="0" fontId="28" fillId="0" borderId="5" xfId="0" applyFont="1" applyBorder="1" applyAlignment="1">
      <alignment horizontal="center"/>
    </xf>
    <xf numFmtId="0" fontId="28" fillId="0" borderId="0" xfId="0" applyFont="1" applyAlignment="1">
      <alignment horizontal="center"/>
    </xf>
    <xf numFmtId="0" fontId="28" fillId="0" borderId="6" xfId="0" applyFont="1" applyBorder="1" applyAlignment="1">
      <alignment horizontal="center"/>
    </xf>
    <xf numFmtId="0" fontId="26" fillId="0" borderId="7" xfId="0" applyFont="1" applyBorder="1" applyAlignment="1">
      <alignment horizontal="center"/>
    </xf>
    <xf numFmtId="0" fontId="26" fillId="0" borderId="1" xfId="0" applyFont="1" applyBorder="1" applyAlignment="1">
      <alignment horizontal="center"/>
    </xf>
    <xf numFmtId="0" fontId="26" fillId="0" borderId="8" xfId="0" applyFont="1" applyBorder="1" applyAlignment="1">
      <alignment horizontal="center"/>
    </xf>
    <xf numFmtId="180" fontId="3" fillId="0" borderId="3" xfId="3" applyNumberFormat="1" applyFont="1" applyFill="1" applyBorder="1" applyAlignment="1">
      <alignment horizontal="right"/>
    </xf>
    <xf numFmtId="180" fontId="3" fillId="0" borderId="2" xfId="3" applyNumberFormat="1" applyFont="1" applyFill="1" applyBorder="1" applyAlignment="1">
      <alignment horizontal="right"/>
    </xf>
    <xf numFmtId="180" fontId="3" fillId="0" borderId="4" xfId="3" applyNumberFormat="1" applyFont="1" applyFill="1" applyBorder="1" applyAlignment="1">
      <alignment horizontal="right"/>
    </xf>
    <xf numFmtId="177" fontId="3" fillId="0" borderId="13" xfId="0" applyNumberFormat="1" applyFont="1" applyBorder="1" applyAlignment="1">
      <alignment horizontal="center" vertical="center"/>
    </xf>
    <xf numFmtId="177" fontId="3" fillId="0" borderId="2" xfId="0" applyNumberFormat="1" applyFont="1" applyBorder="1" applyAlignment="1">
      <alignment horizontal="center" vertical="center"/>
    </xf>
    <xf numFmtId="178" fontId="3" fillId="0" borderId="13" xfId="3" applyNumberFormat="1" applyFont="1" applyFill="1" applyBorder="1" applyAlignment="1">
      <alignment horizontal="center"/>
    </xf>
    <xf numFmtId="180" fontId="3" fillId="0" borderId="7" xfId="3" applyNumberFormat="1" applyFont="1" applyFill="1" applyBorder="1" applyAlignment="1">
      <alignment horizontal="right"/>
    </xf>
    <xf numFmtId="180" fontId="3" fillId="0" borderId="1" xfId="3" applyNumberFormat="1" applyFont="1" applyFill="1" applyBorder="1" applyAlignment="1">
      <alignment horizontal="right"/>
    </xf>
    <xf numFmtId="180" fontId="3" fillId="0" borderId="8" xfId="3" applyNumberFormat="1" applyFont="1" applyFill="1" applyBorder="1" applyAlignment="1">
      <alignment horizontal="right"/>
    </xf>
    <xf numFmtId="180" fontId="3" fillId="0" borderId="5" xfId="3" applyNumberFormat="1" applyFont="1" applyFill="1" applyBorder="1" applyAlignment="1">
      <alignment horizontal="center" shrinkToFit="1"/>
    </xf>
    <xf numFmtId="180" fontId="3" fillId="0" borderId="0" xfId="3" applyNumberFormat="1" applyFont="1" applyFill="1" applyBorder="1" applyAlignment="1">
      <alignment horizontal="center" shrinkToFit="1"/>
    </xf>
    <xf numFmtId="180" fontId="3" fillId="0" borderId="0" xfId="3" applyNumberFormat="1" applyFont="1" applyFill="1" applyBorder="1" applyAlignment="1">
      <alignment horizontal="right" shrinkToFit="1"/>
    </xf>
    <xf numFmtId="178" fontId="3" fillId="0" borderId="1" xfId="3" applyNumberFormat="1" applyFont="1" applyFill="1" applyBorder="1" applyAlignment="1">
      <alignment horizontal="center" shrinkToFit="1"/>
    </xf>
    <xf numFmtId="178" fontId="3" fillId="0" borderId="13" xfId="3" applyNumberFormat="1" applyFont="1" applyFill="1" applyBorder="1" applyAlignment="1">
      <alignment horizontal="center" shrinkToFit="1"/>
    </xf>
    <xf numFmtId="180" fontId="3" fillId="0" borderId="10" xfId="3" applyNumberFormat="1" applyFont="1" applyFill="1" applyBorder="1" applyAlignment="1">
      <alignment horizontal="center" shrinkToFit="1"/>
    </xf>
    <xf numFmtId="180" fontId="3" fillId="0" borderId="13" xfId="3" applyNumberFormat="1" applyFont="1" applyFill="1" applyBorder="1" applyAlignment="1">
      <alignment horizontal="center" shrinkToFit="1"/>
    </xf>
    <xf numFmtId="0" fontId="3" fillId="0" borderId="0" xfId="0" applyFont="1" applyAlignment="1">
      <alignment horizontal="center" vertical="center" shrinkToFit="1"/>
    </xf>
    <xf numFmtId="0" fontId="4" fillId="0" borderId="2" xfId="0" applyFont="1" applyBorder="1" applyAlignment="1">
      <alignment horizontal="center" vertical="center"/>
    </xf>
    <xf numFmtId="0" fontId="4" fillId="0" borderId="0" xfId="0" applyFont="1" applyAlignment="1">
      <alignment horizontal="center" vertical="center" shrinkToFit="1"/>
    </xf>
    <xf numFmtId="176" fontId="3" fillId="0" borderId="13"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0" fillId="0" borderId="0" xfId="0" applyAlignment="1">
      <alignment horizontal="left" vertical="center"/>
    </xf>
    <xf numFmtId="0" fontId="26" fillId="0" borderId="3" xfId="0" applyFont="1" applyBorder="1" applyAlignment="1">
      <alignment horizontal="center"/>
    </xf>
    <xf numFmtId="0" fontId="26" fillId="0" borderId="2" xfId="0" applyFont="1" applyBorder="1" applyAlignment="1">
      <alignment horizontal="center"/>
    </xf>
    <xf numFmtId="0" fontId="26" fillId="0" borderId="4"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3" xfId="0" applyBorder="1" applyAlignment="1">
      <alignment horizontal="center" shrinkToFit="1"/>
    </xf>
    <xf numFmtId="0" fontId="0" fillId="0" borderId="2" xfId="0" applyBorder="1" applyAlignment="1">
      <alignment horizontal="center" shrinkToFit="1"/>
    </xf>
    <xf numFmtId="0" fontId="0" fillId="0" borderId="4" xfId="0" applyBorder="1" applyAlignment="1">
      <alignment horizontal="center" shrinkToFit="1"/>
    </xf>
    <xf numFmtId="0" fontId="0" fillId="0" borderId="2" xfId="0" applyBorder="1" applyAlignment="1">
      <alignment horizontal="center"/>
    </xf>
    <xf numFmtId="178" fontId="4" fillId="0" borderId="3" xfId="3" applyNumberFormat="1" applyFont="1" applyBorder="1" applyAlignment="1">
      <alignment horizontal="center" shrinkToFit="1"/>
    </xf>
    <xf numFmtId="178" fontId="4" fillId="0" borderId="2" xfId="3" applyNumberFormat="1" applyFont="1" applyBorder="1" applyAlignment="1">
      <alignment horizontal="center" shrinkToFit="1"/>
    </xf>
    <xf numFmtId="178" fontId="4" fillId="0" borderId="4" xfId="3" applyNumberFormat="1" applyFont="1" applyBorder="1" applyAlignment="1">
      <alignment horizontal="center" shrinkToFit="1"/>
    </xf>
    <xf numFmtId="178" fontId="4" fillId="0" borderId="5" xfId="3" applyNumberFormat="1" applyFont="1" applyBorder="1" applyAlignment="1">
      <alignment horizontal="center"/>
    </xf>
    <xf numFmtId="178" fontId="4" fillId="0" borderId="6" xfId="3" applyNumberFormat="1"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178" fontId="4" fillId="0" borderId="0" xfId="3" applyNumberFormat="1" applyFont="1" applyBorder="1" applyAlignment="1">
      <alignment horizont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6" xfId="0" applyFont="1" applyBorder="1" applyAlignment="1">
      <alignment horizontal="center" vertic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1" xfId="0" applyFont="1" applyBorder="1" applyAlignment="1">
      <alignment horizontal="center" shrinkToFit="1"/>
    </xf>
    <xf numFmtId="0" fontId="3" fillId="0" borderId="7" xfId="0" applyFont="1" applyBorder="1" applyAlignment="1">
      <alignment horizontal="center"/>
    </xf>
    <xf numFmtId="0" fontId="3" fillId="0" borderId="1" xfId="0" applyFont="1" applyBorder="1" applyAlignment="1">
      <alignment horizontal="center"/>
    </xf>
    <xf numFmtId="0" fontId="3" fillId="0" borderId="8" xfId="0" applyFont="1" applyBorder="1" applyAlignment="1">
      <alignment horizontal="center"/>
    </xf>
    <xf numFmtId="0" fontId="0" fillId="0" borderId="7" xfId="0" applyBorder="1" applyAlignment="1">
      <alignment horizontal="center" vertical="center" shrinkToFit="1"/>
    </xf>
    <xf numFmtId="0" fontId="0" fillId="0" borderId="8" xfId="0" applyBorder="1" applyAlignment="1">
      <alignment horizontal="center" vertical="center" shrinkToFit="1"/>
    </xf>
    <xf numFmtId="176" fontId="3" fillId="0" borderId="3" xfId="0" applyNumberFormat="1" applyFont="1" applyBorder="1" applyAlignment="1">
      <alignment horizontal="center" shrinkToFit="1"/>
    </xf>
    <xf numFmtId="176" fontId="3" fillId="0" borderId="2" xfId="0" applyNumberFormat="1" applyFont="1" applyBorder="1" applyAlignment="1">
      <alignment horizontal="center" shrinkToFit="1"/>
    </xf>
    <xf numFmtId="0" fontId="3" fillId="0" borderId="3" xfId="0" applyFont="1" applyBorder="1" applyAlignment="1">
      <alignment horizontal="center" shrinkToFit="1"/>
    </xf>
    <xf numFmtId="0" fontId="3" fillId="0" borderId="2" xfId="0" applyFont="1" applyBorder="1" applyAlignment="1">
      <alignment horizontal="center" shrinkToFit="1"/>
    </xf>
    <xf numFmtId="176" fontId="3" fillId="0" borderId="2" xfId="0" applyNumberFormat="1" applyFont="1" applyBorder="1" applyAlignment="1">
      <alignment horizontal="center"/>
    </xf>
    <xf numFmtId="176" fontId="3" fillId="0" borderId="4" xfId="0" applyNumberFormat="1" applyFont="1" applyBorder="1" applyAlignment="1">
      <alignment horizontal="center"/>
    </xf>
    <xf numFmtId="0" fontId="0" fillId="0" borderId="7" xfId="0" applyBorder="1" applyAlignment="1">
      <alignment horizontal="center" shrinkToFit="1"/>
    </xf>
    <xf numFmtId="0" fontId="0" fillId="0" borderId="8" xfId="0" applyBorder="1" applyAlignment="1">
      <alignment horizontal="center" shrinkToFit="1"/>
    </xf>
    <xf numFmtId="176" fontId="3" fillId="0" borderId="7" xfId="0" applyNumberFormat="1" applyFont="1" applyBorder="1" applyAlignment="1">
      <alignment horizontal="center" shrinkToFit="1"/>
    </xf>
    <xf numFmtId="176" fontId="3" fillId="0" borderId="1" xfId="0" applyNumberFormat="1" applyFont="1" applyBorder="1" applyAlignment="1">
      <alignment horizontal="center" shrinkToFit="1"/>
    </xf>
    <xf numFmtId="176" fontId="3" fillId="0" borderId="1" xfId="0" applyNumberFormat="1" applyFont="1" applyBorder="1" applyAlignment="1">
      <alignment horizontal="center"/>
    </xf>
    <xf numFmtId="176" fontId="3" fillId="0" borderId="8" xfId="0" applyNumberFormat="1" applyFont="1" applyBorder="1" applyAlignment="1">
      <alignment horizontal="center"/>
    </xf>
    <xf numFmtId="1" fontId="3" fillId="0" borderId="12" xfId="0" applyNumberFormat="1" applyFont="1" applyBorder="1" applyAlignment="1">
      <alignment horizontal="center" vertical="center"/>
    </xf>
    <xf numFmtId="177" fontId="3" fillId="0" borderId="3" xfId="0" applyNumberFormat="1" applyFont="1" applyBorder="1" applyAlignment="1">
      <alignment horizontal="center" vertical="center"/>
    </xf>
    <xf numFmtId="177" fontId="3" fillId="0" borderId="4" xfId="0" applyNumberFormat="1" applyFont="1" applyBorder="1" applyAlignment="1">
      <alignment horizontal="center" vertical="center"/>
    </xf>
    <xf numFmtId="177" fontId="3" fillId="0" borderId="7" xfId="0" applyNumberFormat="1" applyFont="1" applyBorder="1" applyAlignment="1">
      <alignment horizontal="center" vertical="center"/>
    </xf>
    <xf numFmtId="177" fontId="3" fillId="0" borderId="8" xfId="0" applyNumberFormat="1" applyFont="1" applyBorder="1" applyAlignment="1">
      <alignment horizontal="center" vertical="center"/>
    </xf>
    <xf numFmtId="0" fontId="0" fillId="0" borderId="8" xfId="0" applyBorder="1" applyAlignment="1">
      <alignment horizontal="center" vertical="center"/>
    </xf>
    <xf numFmtId="176" fontId="3" fillId="0" borderId="3"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 fontId="3" fillId="0" borderId="3" xfId="0" applyNumberFormat="1"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176" fontId="3" fillId="0" borderId="0" xfId="0" applyNumberFormat="1" applyFont="1" applyAlignment="1">
      <alignment horizontal="center"/>
    </xf>
    <xf numFmtId="176" fontId="3" fillId="0" borderId="6" xfId="0" applyNumberFormat="1" applyFont="1" applyBorder="1" applyAlignment="1">
      <alignment horizontal="center"/>
    </xf>
    <xf numFmtId="0" fontId="3" fillId="0" borderId="5" xfId="0" applyFont="1" applyBorder="1" applyAlignment="1">
      <alignment horizontal="center" shrinkToFit="1"/>
    </xf>
    <xf numFmtId="0" fontId="0" fillId="0" borderId="7" xfId="0" applyBorder="1" applyAlignment="1">
      <alignment horizontal="center"/>
    </xf>
    <xf numFmtId="0" fontId="0" fillId="0" borderId="8" xfId="0" applyBorder="1" applyAlignment="1">
      <alignment horizontal="center"/>
    </xf>
    <xf numFmtId="178" fontId="0" fillId="0" borderId="9" xfId="3" applyNumberFormat="1" applyFont="1" applyBorder="1" applyAlignment="1">
      <alignment horizontal="center" vertical="center"/>
    </xf>
    <xf numFmtId="176" fontId="3" fillId="0" borderId="4" xfId="0" applyNumberFormat="1" applyFont="1" applyBorder="1" applyAlignment="1">
      <alignment horizontal="center" shrinkToFit="1"/>
    </xf>
    <xf numFmtId="0" fontId="4" fillId="0" borderId="0" xfId="0" applyFont="1" applyBorder="1" applyAlignment="1">
      <alignment horizontal="center" vertical="center"/>
    </xf>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shrinkToFit="1"/>
    </xf>
    <xf numFmtId="1" fontId="3" fillId="0" borderId="0" xfId="0" applyNumberFormat="1" applyFont="1" applyFill="1" applyBorder="1" applyAlignment="1" applyProtection="1">
      <alignment horizontal="center" vertical="center"/>
      <protection locked="0"/>
    </xf>
    <xf numFmtId="1" fontId="3" fillId="0" borderId="0" xfId="0" applyNumberFormat="1"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lignment vertical="center"/>
    </xf>
    <xf numFmtId="0" fontId="3" fillId="0" borderId="0" xfId="0" applyFont="1" applyBorder="1">
      <alignment vertical="center"/>
    </xf>
  </cellXfs>
  <cellStyles count="4">
    <cellStyle name="パーセント" xfId="2" builtinId="5"/>
    <cellStyle name="ハイパーリンク" xfId="1" builtinId="8"/>
    <cellStyle name="桁区切り" xfId="3" builtinId="6"/>
    <cellStyle name="標準" xfId="0" builtinId="0"/>
  </cellStyles>
  <dxfs count="2">
    <dxf>
      <font>
        <color rgb="FF9C0006"/>
      </font>
    </dxf>
    <dxf>
      <font>
        <color rgb="FF9C0006"/>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26</xdr:col>
      <xdr:colOff>58419</xdr:colOff>
      <xdr:row>6</xdr:row>
      <xdr:rowOff>84909</xdr:rowOff>
    </xdr:from>
    <xdr:ext cx="747124" cy="0"/>
    <xdr:cxnSp macro="">
      <xdr:nvCxnSpPr>
        <xdr:cNvPr id="2" name="直線コネクタ 1">
          <a:extLst>
            <a:ext uri="{FF2B5EF4-FFF2-40B4-BE49-F238E27FC236}">
              <a16:creationId xmlns:a16="http://schemas.microsoft.com/office/drawing/2014/main" id="{F4E6FFD4-EE77-4236-9C9B-C61B816351D7}"/>
            </a:ext>
          </a:extLst>
        </xdr:cNvPr>
        <xdr:cNvCxnSpPr/>
      </xdr:nvCxnSpPr>
      <xdr:spPr>
        <a:xfrm>
          <a:off x="6002019" y="1456509"/>
          <a:ext cx="74712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26</xdr:col>
      <xdr:colOff>45358</xdr:colOff>
      <xdr:row>6</xdr:row>
      <xdr:rowOff>84909</xdr:rowOff>
    </xdr:from>
    <xdr:ext cx="54000" cy="1710000"/>
    <xdr:sp macro="" textlink="">
      <xdr:nvSpPr>
        <xdr:cNvPr id="3" name="正方形/長方形 2">
          <a:extLst>
            <a:ext uri="{FF2B5EF4-FFF2-40B4-BE49-F238E27FC236}">
              <a16:creationId xmlns:a16="http://schemas.microsoft.com/office/drawing/2014/main" id="{D0BE4C55-6A06-4768-98C1-5D7F303A86B5}"/>
            </a:ext>
          </a:extLst>
        </xdr:cNvPr>
        <xdr:cNvSpPr/>
      </xdr:nvSpPr>
      <xdr:spPr>
        <a:xfrm>
          <a:off x="5988958" y="1456509"/>
          <a:ext cx="54000" cy="1710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26</xdr:col>
      <xdr:colOff>74385</xdr:colOff>
      <xdr:row>6</xdr:row>
      <xdr:rowOff>48363</xdr:rowOff>
    </xdr:from>
    <xdr:ext cx="0" cy="1800000"/>
    <xdr:cxnSp macro="">
      <xdr:nvCxnSpPr>
        <xdr:cNvPr id="4" name="直線コネクタ 3">
          <a:extLst>
            <a:ext uri="{FF2B5EF4-FFF2-40B4-BE49-F238E27FC236}">
              <a16:creationId xmlns:a16="http://schemas.microsoft.com/office/drawing/2014/main" id="{4F47C1C4-9F67-4A48-92BC-728AF818804F}"/>
            </a:ext>
          </a:extLst>
        </xdr:cNvPr>
        <xdr:cNvCxnSpPr/>
      </xdr:nvCxnSpPr>
      <xdr:spPr>
        <a:xfrm>
          <a:off x="6017985" y="1419963"/>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144780</xdr:colOff>
      <xdr:row>6</xdr:row>
      <xdr:rowOff>84909</xdr:rowOff>
    </xdr:from>
    <xdr:ext cx="388620" cy="0"/>
    <xdr:cxnSp macro="">
      <xdr:nvCxnSpPr>
        <xdr:cNvPr id="5" name="直線コネクタ 4">
          <a:extLst>
            <a:ext uri="{FF2B5EF4-FFF2-40B4-BE49-F238E27FC236}">
              <a16:creationId xmlns:a16="http://schemas.microsoft.com/office/drawing/2014/main" id="{0F6270E4-CDED-42DA-9F2F-C8EBB9DA6EEB}"/>
            </a:ext>
          </a:extLst>
        </xdr:cNvPr>
        <xdr:cNvCxnSpPr/>
      </xdr:nvCxnSpPr>
      <xdr:spPr>
        <a:xfrm>
          <a:off x="3802380" y="1456509"/>
          <a:ext cx="388620"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27</xdr:col>
      <xdr:colOff>47518</xdr:colOff>
      <xdr:row>5</xdr:row>
      <xdr:rowOff>138877</xdr:rowOff>
    </xdr:from>
    <xdr:ext cx="0" cy="177084"/>
    <xdr:cxnSp macro="">
      <xdr:nvCxnSpPr>
        <xdr:cNvPr id="6" name="直線コネクタ 5">
          <a:extLst>
            <a:ext uri="{FF2B5EF4-FFF2-40B4-BE49-F238E27FC236}">
              <a16:creationId xmlns:a16="http://schemas.microsoft.com/office/drawing/2014/main" id="{99AE0323-9F42-48D2-8BFD-BB3169E67F00}"/>
            </a:ext>
          </a:extLst>
        </xdr:cNvPr>
        <xdr:cNvCxnSpPr/>
      </xdr:nvCxnSpPr>
      <xdr:spPr>
        <a:xfrm>
          <a:off x="6219718" y="128187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32019</xdr:colOff>
      <xdr:row>4</xdr:row>
      <xdr:rowOff>219692</xdr:rowOff>
    </xdr:from>
    <xdr:ext cx="242374" cy="224998"/>
    <xdr:sp macro="" textlink="">
      <xdr:nvSpPr>
        <xdr:cNvPr id="7" name="テキスト ボックス 6">
          <a:extLst>
            <a:ext uri="{FF2B5EF4-FFF2-40B4-BE49-F238E27FC236}">
              <a16:creationId xmlns:a16="http://schemas.microsoft.com/office/drawing/2014/main" id="{7E401ED9-4531-4B6F-A9DD-F45C3BF025C3}"/>
            </a:ext>
          </a:extLst>
        </xdr:cNvPr>
        <xdr:cNvSpPr txBox="1"/>
      </xdr:nvSpPr>
      <xdr:spPr>
        <a:xfrm>
          <a:off x="6432819" y="1134092"/>
          <a:ext cx="24237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q</a:t>
          </a:r>
          <a:endParaRPr kumimoji="1" lang="ja-JP" altLang="en-US" sz="900" i="1"/>
        </a:p>
      </xdr:txBody>
    </xdr:sp>
    <xdr:clientData/>
  </xdr:oneCellAnchor>
  <xdr:oneCellAnchor>
    <xdr:from>
      <xdr:col>28</xdr:col>
      <xdr:colOff>24659</xdr:colOff>
      <xdr:row>5</xdr:row>
      <xdr:rowOff>138877</xdr:rowOff>
    </xdr:from>
    <xdr:ext cx="0" cy="177084"/>
    <xdr:cxnSp macro="">
      <xdr:nvCxnSpPr>
        <xdr:cNvPr id="8" name="直線コネクタ 7">
          <a:extLst>
            <a:ext uri="{FF2B5EF4-FFF2-40B4-BE49-F238E27FC236}">
              <a16:creationId xmlns:a16="http://schemas.microsoft.com/office/drawing/2014/main" id="{1B353DEE-822F-4E68-9C21-E1F40D65ED68}"/>
            </a:ext>
          </a:extLst>
        </xdr:cNvPr>
        <xdr:cNvCxnSpPr/>
      </xdr:nvCxnSpPr>
      <xdr:spPr>
        <a:xfrm>
          <a:off x="6425459" y="128187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20151</xdr:colOff>
      <xdr:row>5</xdr:row>
      <xdr:rowOff>138877</xdr:rowOff>
    </xdr:from>
    <xdr:ext cx="0" cy="177084"/>
    <xdr:cxnSp macro="">
      <xdr:nvCxnSpPr>
        <xdr:cNvPr id="9" name="直線コネクタ 8">
          <a:extLst>
            <a:ext uri="{FF2B5EF4-FFF2-40B4-BE49-F238E27FC236}">
              <a16:creationId xmlns:a16="http://schemas.microsoft.com/office/drawing/2014/main" id="{D48C9038-9D2E-4FC4-BC60-0457DF66E7CF}"/>
            </a:ext>
          </a:extLst>
        </xdr:cNvPr>
        <xdr:cNvCxnSpPr/>
      </xdr:nvCxnSpPr>
      <xdr:spPr>
        <a:xfrm>
          <a:off x="6649551" y="128187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18</xdr:col>
      <xdr:colOff>213067</xdr:colOff>
      <xdr:row>11</xdr:row>
      <xdr:rowOff>115975</xdr:rowOff>
    </xdr:from>
    <xdr:ext cx="1676693" cy="0"/>
    <xdr:cxnSp macro="">
      <xdr:nvCxnSpPr>
        <xdr:cNvPr id="12" name="直線コネクタ 11">
          <a:extLst>
            <a:ext uri="{FF2B5EF4-FFF2-40B4-BE49-F238E27FC236}">
              <a16:creationId xmlns:a16="http://schemas.microsoft.com/office/drawing/2014/main" id="{36B1FDE1-8C68-4EA7-81CF-C8805C89E81E}"/>
            </a:ext>
          </a:extLst>
        </xdr:cNvPr>
        <xdr:cNvCxnSpPr/>
      </xdr:nvCxnSpPr>
      <xdr:spPr>
        <a:xfrm>
          <a:off x="4327867" y="2630575"/>
          <a:ext cx="16766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203204</xdr:colOff>
      <xdr:row>11</xdr:row>
      <xdr:rowOff>115389</xdr:rowOff>
    </xdr:from>
    <xdr:ext cx="360000" cy="0"/>
    <xdr:cxnSp macro="">
      <xdr:nvCxnSpPr>
        <xdr:cNvPr id="13" name="直線コネクタ 12">
          <a:extLst>
            <a:ext uri="{FF2B5EF4-FFF2-40B4-BE49-F238E27FC236}">
              <a16:creationId xmlns:a16="http://schemas.microsoft.com/office/drawing/2014/main" id="{80A24EB7-3761-4F52-ADF8-EBE4F3D1A3AF}"/>
            </a:ext>
          </a:extLst>
        </xdr:cNvPr>
        <xdr:cNvCxnSpPr/>
      </xdr:nvCxnSpPr>
      <xdr:spPr>
        <a:xfrm>
          <a:off x="6832604" y="2629989"/>
          <a:ext cx="360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18</xdr:col>
      <xdr:colOff>177438</xdr:colOff>
      <xdr:row>6</xdr:row>
      <xdr:rowOff>84909</xdr:rowOff>
    </xdr:from>
    <xdr:ext cx="54000" cy="1710000"/>
    <xdr:sp macro="" textlink="">
      <xdr:nvSpPr>
        <xdr:cNvPr id="14" name="正方形/長方形 13">
          <a:extLst>
            <a:ext uri="{FF2B5EF4-FFF2-40B4-BE49-F238E27FC236}">
              <a16:creationId xmlns:a16="http://schemas.microsoft.com/office/drawing/2014/main" id="{0BB4F23C-0678-4D81-8476-86545D27CB7F}"/>
            </a:ext>
          </a:extLst>
        </xdr:cNvPr>
        <xdr:cNvSpPr/>
      </xdr:nvSpPr>
      <xdr:spPr>
        <a:xfrm>
          <a:off x="4292238" y="1456509"/>
          <a:ext cx="54000" cy="1710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18</xdr:col>
      <xdr:colOff>209005</xdr:colOff>
      <xdr:row>6</xdr:row>
      <xdr:rowOff>48363</xdr:rowOff>
    </xdr:from>
    <xdr:ext cx="0" cy="1800000"/>
    <xdr:cxnSp macro="">
      <xdr:nvCxnSpPr>
        <xdr:cNvPr id="15" name="直線コネクタ 14">
          <a:extLst>
            <a:ext uri="{FF2B5EF4-FFF2-40B4-BE49-F238E27FC236}">
              <a16:creationId xmlns:a16="http://schemas.microsoft.com/office/drawing/2014/main" id="{52614EFE-EE07-4AA1-ACB8-881668D01023}"/>
            </a:ext>
          </a:extLst>
        </xdr:cNvPr>
        <xdr:cNvCxnSpPr/>
      </xdr:nvCxnSpPr>
      <xdr:spPr>
        <a:xfrm>
          <a:off x="4323805" y="1419963"/>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26</xdr:col>
      <xdr:colOff>62758</xdr:colOff>
      <xdr:row>5</xdr:row>
      <xdr:rowOff>138877</xdr:rowOff>
    </xdr:from>
    <xdr:ext cx="0" cy="177084"/>
    <xdr:cxnSp macro="">
      <xdr:nvCxnSpPr>
        <xdr:cNvPr id="16" name="直線コネクタ 15">
          <a:extLst>
            <a:ext uri="{FF2B5EF4-FFF2-40B4-BE49-F238E27FC236}">
              <a16:creationId xmlns:a16="http://schemas.microsoft.com/office/drawing/2014/main" id="{74FE6FA9-BFA8-45FF-B486-CC524E968B03}"/>
            </a:ext>
          </a:extLst>
        </xdr:cNvPr>
        <xdr:cNvCxnSpPr/>
      </xdr:nvCxnSpPr>
      <xdr:spPr>
        <a:xfrm>
          <a:off x="6006358" y="128187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209005</xdr:colOff>
      <xdr:row>6</xdr:row>
      <xdr:rowOff>91543</xdr:rowOff>
    </xdr:from>
    <xdr:ext cx="0" cy="1170000"/>
    <xdr:cxnSp macro="">
      <xdr:nvCxnSpPr>
        <xdr:cNvPr id="17" name="直線コネクタ 16">
          <a:extLst>
            <a:ext uri="{FF2B5EF4-FFF2-40B4-BE49-F238E27FC236}">
              <a16:creationId xmlns:a16="http://schemas.microsoft.com/office/drawing/2014/main" id="{0150333B-7A01-45DD-9A92-8C9D9B5B477E}"/>
            </a:ext>
          </a:extLst>
        </xdr:cNvPr>
        <xdr:cNvCxnSpPr/>
      </xdr:nvCxnSpPr>
      <xdr:spPr>
        <a:xfrm>
          <a:off x="3866605" y="1463143"/>
          <a:ext cx="0" cy="117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144780</xdr:colOff>
      <xdr:row>11</xdr:row>
      <xdr:rowOff>117929</xdr:rowOff>
    </xdr:from>
    <xdr:ext cx="432000" cy="0"/>
    <xdr:cxnSp macro="">
      <xdr:nvCxnSpPr>
        <xdr:cNvPr id="18" name="直線コネクタ 17">
          <a:extLst>
            <a:ext uri="{FF2B5EF4-FFF2-40B4-BE49-F238E27FC236}">
              <a16:creationId xmlns:a16="http://schemas.microsoft.com/office/drawing/2014/main" id="{093AB92D-53E4-441E-98F8-E10B938E374D}"/>
            </a:ext>
          </a:extLst>
        </xdr:cNvPr>
        <xdr:cNvCxnSpPr/>
      </xdr:nvCxnSpPr>
      <xdr:spPr>
        <a:xfrm>
          <a:off x="3802380" y="2632529"/>
          <a:ext cx="432000"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12767</xdr:colOff>
      <xdr:row>8</xdr:row>
      <xdr:rowOff>81340</xdr:rowOff>
    </xdr:from>
    <xdr:ext cx="224998" cy="268022"/>
    <xdr:sp macro="" textlink="">
      <xdr:nvSpPr>
        <xdr:cNvPr id="19" name="テキスト ボックス 18">
          <a:extLst>
            <a:ext uri="{FF2B5EF4-FFF2-40B4-BE49-F238E27FC236}">
              <a16:creationId xmlns:a16="http://schemas.microsoft.com/office/drawing/2014/main" id="{EDBAEEAA-987C-4DA7-A3F2-5A103302969A}"/>
            </a:ext>
          </a:extLst>
        </xdr:cNvPr>
        <xdr:cNvSpPr txBox="1"/>
      </xdr:nvSpPr>
      <xdr:spPr>
        <a:xfrm rot="16200000">
          <a:off x="3648855" y="1931652"/>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H</a:t>
          </a:r>
          <a:endParaRPr kumimoji="1" lang="ja-JP" altLang="en-US" sz="900" i="1"/>
        </a:p>
      </xdr:txBody>
    </xdr:sp>
    <xdr:clientData/>
  </xdr:oneCellAnchor>
  <xdr:oneCellAnchor>
    <xdr:from>
      <xdr:col>25</xdr:col>
      <xdr:colOff>226059</xdr:colOff>
      <xdr:row>7</xdr:row>
      <xdr:rowOff>18794</xdr:rowOff>
    </xdr:from>
    <xdr:ext cx="54000" cy="0"/>
    <xdr:cxnSp macro="">
      <xdr:nvCxnSpPr>
        <xdr:cNvPr id="20" name="直線コネクタ 19">
          <a:extLst>
            <a:ext uri="{FF2B5EF4-FFF2-40B4-BE49-F238E27FC236}">
              <a16:creationId xmlns:a16="http://schemas.microsoft.com/office/drawing/2014/main" id="{60EB4C95-E78E-407E-A918-733874CE69D1}"/>
            </a:ext>
          </a:extLst>
        </xdr:cNvPr>
        <xdr:cNvCxnSpPr/>
      </xdr:nvCxnSpPr>
      <xdr:spPr>
        <a:xfrm>
          <a:off x="5969074" y="1626838"/>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25</xdr:col>
      <xdr:colOff>226059</xdr:colOff>
      <xdr:row>9</xdr:row>
      <xdr:rowOff>84909</xdr:rowOff>
    </xdr:from>
    <xdr:ext cx="54000" cy="0"/>
    <xdr:cxnSp macro="">
      <xdr:nvCxnSpPr>
        <xdr:cNvPr id="21" name="直線コネクタ 20">
          <a:extLst>
            <a:ext uri="{FF2B5EF4-FFF2-40B4-BE49-F238E27FC236}">
              <a16:creationId xmlns:a16="http://schemas.microsoft.com/office/drawing/2014/main" id="{9BB6413E-F0F6-4050-BFA8-96BA928BA8A3}"/>
            </a:ext>
          </a:extLst>
        </xdr:cNvPr>
        <xdr:cNvCxnSpPr/>
      </xdr:nvCxnSpPr>
      <xdr:spPr>
        <a:xfrm>
          <a:off x="5941059" y="2142309"/>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19</xdr:col>
      <xdr:colOff>7619</xdr:colOff>
      <xdr:row>7</xdr:row>
      <xdr:rowOff>18794</xdr:rowOff>
    </xdr:from>
    <xdr:ext cx="54000" cy="0"/>
    <xdr:cxnSp macro="">
      <xdr:nvCxnSpPr>
        <xdr:cNvPr id="22" name="直線コネクタ 21">
          <a:extLst>
            <a:ext uri="{FF2B5EF4-FFF2-40B4-BE49-F238E27FC236}">
              <a16:creationId xmlns:a16="http://schemas.microsoft.com/office/drawing/2014/main" id="{3B09F960-9E0E-4816-9307-1A5333C6525E}"/>
            </a:ext>
          </a:extLst>
        </xdr:cNvPr>
        <xdr:cNvCxnSpPr/>
      </xdr:nvCxnSpPr>
      <xdr:spPr>
        <a:xfrm>
          <a:off x="4372310" y="1626838"/>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19</xdr:col>
      <xdr:colOff>7619</xdr:colOff>
      <xdr:row>9</xdr:row>
      <xdr:rowOff>84909</xdr:rowOff>
    </xdr:from>
    <xdr:ext cx="54000" cy="0"/>
    <xdr:cxnSp macro="">
      <xdr:nvCxnSpPr>
        <xdr:cNvPr id="23" name="直線コネクタ 22">
          <a:extLst>
            <a:ext uri="{FF2B5EF4-FFF2-40B4-BE49-F238E27FC236}">
              <a16:creationId xmlns:a16="http://schemas.microsoft.com/office/drawing/2014/main" id="{427B72AC-E3A9-48DD-9EC4-78521F04AD6D}"/>
            </a:ext>
          </a:extLst>
        </xdr:cNvPr>
        <xdr:cNvCxnSpPr/>
      </xdr:nvCxnSpPr>
      <xdr:spPr>
        <a:xfrm>
          <a:off x="4351019" y="2142309"/>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19</xdr:col>
      <xdr:colOff>45720</xdr:colOff>
      <xdr:row>6</xdr:row>
      <xdr:rowOff>216945</xdr:rowOff>
    </xdr:from>
    <xdr:ext cx="1548000" cy="54000"/>
    <xdr:sp macro="" textlink="">
      <xdr:nvSpPr>
        <xdr:cNvPr id="24" name="正方形/長方形 23">
          <a:extLst>
            <a:ext uri="{FF2B5EF4-FFF2-40B4-BE49-F238E27FC236}">
              <a16:creationId xmlns:a16="http://schemas.microsoft.com/office/drawing/2014/main" id="{F76D1390-9F8C-4163-BE9E-11E511C03EEF}"/>
            </a:ext>
          </a:extLst>
        </xdr:cNvPr>
        <xdr:cNvSpPr/>
      </xdr:nvSpPr>
      <xdr:spPr>
        <a:xfrm>
          <a:off x="4410411" y="1595269"/>
          <a:ext cx="1548000" cy="540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19</xdr:col>
      <xdr:colOff>45720</xdr:colOff>
      <xdr:row>9</xdr:row>
      <xdr:rowOff>53340</xdr:rowOff>
    </xdr:from>
    <xdr:ext cx="1548000" cy="54000"/>
    <xdr:sp macro="" textlink="">
      <xdr:nvSpPr>
        <xdr:cNvPr id="25" name="正方形/長方形 24">
          <a:extLst>
            <a:ext uri="{FF2B5EF4-FFF2-40B4-BE49-F238E27FC236}">
              <a16:creationId xmlns:a16="http://schemas.microsoft.com/office/drawing/2014/main" id="{618606AB-E960-45C4-A588-4F163C000FCA}"/>
            </a:ext>
          </a:extLst>
        </xdr:cNvPr>
        <xdr:cNvSpPr/>
      </xdr:nvSpPr>
      <xdr:spPr>
        <a:xfrm>
          <a:off x="4389120" y="2110740"/>
          <a:ext cx="1548000" cy="540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26</xdr:col>
      <xdr:colOff>61685</xdr:colOff>
      <xdr:row>4</xdr:row>
      <xdr:rowOff>203303</xdr:rowOff>
    </xdr:from>
    <xdr:ext cx="0" cy="180000"/>
    <xdr:cxnSp macro="">
      <xdr:nvCxnSpPr>
        <xdr:cNvPr id="26" name="直線コネクタ 25">
          <a:extLst>
            <a:ext uri="{FF2B5EF4-FFF2-40B4-BE49-F238E27FC236}">
              <a16:creationId xmlns:a16="http://schemas.microsoft.com/office/drawing/2014/main" id="{F45D9123-EE33-40E6-AC89-B4A9572625B0}"/>
            </a:ext>
          </a:extLst>
        </xdr:cNvPr>
        <xdr:cNvCxnSpPr/>
      </xdr:nvCxnSpPr>
      <xdr:spPr>
        <a:xfrm>
          <a:off x="6005285" y="1117703"/>
          <a:ext cx="0" cy="18000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27</xdr:col>
      <xdr:colOff>195353</xdr:colOff>
      <xdr:row>6</xdr:row>
      <xdr:rowOff>74032</xdr:rowOff>
    </xdr:from>
    <xdr:ext cx="0" cy="108000"/>
    <xdr:cxnSp macro="">
      <xdr:nvCxnSpPr>
        <xdr:cNvPr id="27" name="直線コネクタ 26">
          <a:extLst>
            <a:ext uri="{FF2B5EF4-FFF2-40B4-BE49-F238E27FC236}">
              <a16:creationId xmlns:a16="http://schemas.microsoft.com/office/drawing/2014/main" id="{05E428CB-C4A5-46AE-8CBA-9BECB01F2876}"/>
            </a:ext>
          </a:extLst>
        </xdr:cNvPr>
        <xdr:cNvCxnSpPr/>
      </xdr:nvCxnSpPr>
      <xdr:spPr>
        <a:xfrm rot="2700000">
          <a:off x="6313553" y="1499632"/>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27</xdr:col>
      <xdr:colOff>225833</xdr:colOff>
      <xdr:row>6</xdr:row>
      <xdr:rowOff>74031</xdr:rowOff>
    </xdr:from>
    <xdr:ext cx="0" cy="108000"/>
    <xdr:cxnSp macro="">
      <xdr:nvCxnSpPr>
        <xdr:cNvPr id="28" name="直線コネクタ 27">
          <a:extLst>
            <a:ext uri="{FF2B5EF4-FFF2-40B4-BE49-F238E27FC236}">
              <a16:creationId xmlns:a16="http://schemas.microsoft.com/office/drawing/2014/main" id="{FDC75DEC-51A0-41C8-8093-D1DF743EBB18}"/>
            </a:ext>
          </a:extLst>
        </xdr:cNvPr>
        <xdr:cNvCxnSpPr/>
      </xdr:nvCxnSpPr>
      <xdr:spPr>
        <a:xfrm rot="2700000">
          <a:off x="6344033" y="1499631"/>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27714</xdr:colOff>
      <xdr:row>6</xdr:row>
      <xdr:rowOff>74031</xdr:rowOff>
    </xdr:from>
    <xdr:ext cx="0" cy="108000"/>
    <xdr:cxnSp macro="">
      <xdr:nvCxnSpPr>
        <xdr:cNvPr id="29" name="直線コネクタ 28">
          <a:extLst>
            <a:ext uri="{FF2B5EF4-FFF2-40B4-BE49-F238E27FC236}">
              <a16:creationId xmlns:a16="http://schemas.microsoft.com/office/drawing/2014/main" id="{42DE5A63-C7FB-4CC0-BAC6-4DC339B64AF8}"/>
            </a:ext>
          </a:extLst>
        </xdr:cNvPr>
        <xdr:cNvCxnSpPr/>
      </xdr:nvCxnSpPr>
      <xdr:spPr>
        <a:xfrm rot="2700000">
          <a:off x="6374514" y="1499631"/>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54096</xdr:colOff>
      <xdr:row>6</xdr:row>
      <xdr:rowOff>145134</xdr:rowOff>
    </xdr:from>
    <xdr:ext cx="54000" cy="0"/>
    <xdr:cxnSp macro="">
      <xdr:nvCxnSpPr>
        <xdr:cNvPr id="30" name="直線コネクタ 29">
          <a:extLst>
            <a:ext uri="{FF2B5EF4-FFF2-40B4-BE49-F238E27FC236}">
              <a16:creationId xmlns:a16="http://schemas.microsoft.com/office/drawing/2014/main" id="{43DCC6D3-FFAC-4CF1-A57A-3CAE0844AA61}"/>
            </a:ext>
          </a:extLst>
        </xdr:cNvPr>
        <xdr:cNvCxnSpPr/>
      </xdr:nvCxnSpPr>
      <xdr:spPr>
        <a:xfrm rot="8100000">
          <a:off x="6454896" y="151673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42666</xdr:colOff>
      <xdr:row>6</xdr:row>
      <xdr:rowOff>129894</xdr:rowOff>
    </xdr:from>
    <xdr:ext cx="54000" cy="0"/>
    <xdr:cxnSp macro="">
      <xdr:nvCxnSpPr>
        <xdr:cNvPr id="31" name="直線コネクタ 30">
          <a:extLst>
            <a:ext uri="{FF2B5EF4-FFF2-40B4-BE49-F238E27FC236}">
              <a16:creationId xmlns:a16="http://schemas.microsoft.com/office/drawing/2014/main" id="{058D338B-AD22-4449-8B77-1F3A0DF42B0F}"/>
            </a:ext>
          </a:extLst>
        </xdr:cNvPr>
        <xdr:cNvCxnSpPr/>
      </xdr:nvCxnSpPr>
      <xdr:spPr>
        <a:xfrm rot="8100000">
          <a:off x="6443466" y="150149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27426</xdr:colOff>
      <xdr:row>6</xdr:row>
      <xdr:rowOff>116559</xdr:rowOff>
    </xdr:from>
    <xdr:ext cx="54000" cy="0"/>
    <xdr:cxnSp macro="">
      <xdr:nvCxnSpPr>
        <xdr:cNvPr id="32" name="直線コネクタ 31">
          <a:extLst>
            <a:ext uri="{FF2B5EF4-FFF2-40B4-BE49-F238E27FC236}">
              <a16:creationId xmlns:a16="http://schemas.microsoft.com/office/drawing/2014/main" id="{59F84E0F-BBF3-4D33-BC58-753E3D77AAE8}"/>
            </a:ext>
          </a:extLst>
        </xdr:cNvPr>
        <xdr:cNvCxnSpPr/>
      </xdr:nvCxnSpPr>
      <xdr:spPr>
        <a:xfrm rot="8100000">
          <a:off x="6428226" y="148815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102008</xdr:colOff>
      <xdr:row>6</xdr:row>
      <xdr:rowOff>74032</xdr:rowOff>
    </xdr:from>
    <xdr:ext cx="0" cy="108000"/>
    <xdr:cxnSp macro="">
      <xdr:nvCxnSpPr>
        <xdr:cNvPr id="33" name="直線コネクタ 32">
          <a:extLst>
            <a:ext uri="{FF2B5EF4-FFF2-40B4-BE49-F238E27FC236}">
              <a16:creationId xmlns:a16="http://schemas.microsoft.com/office/drawing/2014/main" id="{36113E73-AB90-4B30-B779-33174EBE8BCD}"/>
            </a:ext>
          </a:extLst>
        </xdr:cNvPr>
        <xdr:cNvCxnSpPr/>
      </xdr:nvCxnSpPr>
      <xdr:spPr>
        <a:xfrm rot="2700000">
          <a:off x="6448808" y="1499632"/>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132488</xdr:colOff>
      <xdr:row>6</xdr:row>
      <xdr:rowOff>74031</xdr:rowOff>
    </xdr:from>
    <xdr:ext cx="0" cy="108000"/>
    <xdr:cxnSp macro="">
      <xdr:nvCxnSpPr>
        <xdr:cNvPr id="34" name="直線コネクタ 33">
          <a:extLst>
            <a:ext uri="{FF2B5EF4-FFF2-40B4-BE49-F238E27FC236}">
              <a16:creationId xmlns:a16="http://schemas.microsoft.com/office/drawing/2014/main" id="{690F8AA6-B44B-48D7-B8BA-7FFEE50F26E0}"/>
            </a:ext>
          </a:extLst>
        </xdr:cNvPr>
        <xdr:cNvCxnSpPr/>
      </xdr:nvCxnSpPr>
      <xdr:spPr>
        <a:xfrm rot="2700000">
          <a:off x="6479288" y="1499631"/>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162969</xdr:colOff>
      <xdr:row>6</xdr:row>
      <xdr:rowOff>74031</xdr:rowOff>
    </xdr:from>
    <xdr:ext cx="0" cy="108000"/>
    <xdr:cxnSp macro="">
      <xdr:nvCxnSpPr>
        <xdr:cNvPr id="35" name="直線コネクタ 34">
          <a:extLst>
            <a:ext uri="{FF2B5EF4-FFF2-40B4-BE49-F238E27FC236}">
              <a16:creationId xmlns:a16="http://schemas.microsoft.com/office/drawing/2014/main" id="{F7921EA5-8386-48FC-BB75-5F6965D0177E}"/>
            </a:ext>
          </a:extLst>
        </xdr:cNvPr>
        <xdr:cNvCxnSpPr/>
      </xdr:nvCxnSpPr>
      <xdr:spPr>
        <a:xfrm rot="2700000">
          <a:off x="6509769" y="1499631"/>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189351</xdr:colOff>
      <xdr:row>6</xdr:row>
      <xdr:rowOff>145134</xdr:rowOff>
    </xdr:from>
    <xdr:ext cx="54000" cy="0"/>
    <xdr:cxnSp macro="">
      <xdr:nvCxnSpPr>
        <xdr:cNvPr id="36" name="直線コネクタ 35">
          <a:extLst>
            <a:ext uri="{FF2B5EF4-FFF2-40B4-BE49-F238E27FC236}">
              <a16:creationId xmlns:a16="http://schemas.microsoft.com/office/drawing/2014/main" id="{7C2306C5-49C2-482B-9BE1-311FCE8A2CF6}"/>
            </a:ext>
          </a:extLst>
        </xdr:cNvPr>
        <xdr:cNvCxnSpPr/>
      </xdr:nvCxnSpPr>
      <xdr:spPr>
        <a:xfrm rot="8100000">
          <a:off x="6590151" y="151673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177921</xdr:colOff>
      <xdr:row>6</xdr:row>
      <xdr:rowOff>129894</xdr:rowOff>
    </xdr:from>
    <xdr:ext cx="54000" cy="0"/>
    <xdr:cxnSp macro="">
      <xdr:nvCxnSpPr>
        <xdr:cNvPr id="37" name="直線コネクタ 36">
          <a:extLst>
            <a:ext uri="{FF2B5EF4-FFF2-40B4-BE49-F238E27FC236}">
              <a16:creationId xmlns:a16="http://schemas.microsoft.com/office/drawing/2014/main" id="{C6FC693E-583D-439A-A32E-48C0A92F981A}"/>
            </a:ext>
          </a:extLst>
        </xdr:cNvPr>
        <xdr:cNvCxnSpPr/>
      </xdr:nvCxnSpPr>
      <xdr:spPr>
        <a:xfrm rot="8100000">
          <a:off x="6578721" y="150149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162681</xdr:colOff>
      <xdr:row>6</xdr:row>
      <xdr:rowOff>116559</xdr:rowOff>
    </xdr:from>
    <xdr:ext cx="54000" cy="0"/>
    <xdr:cxnSp macro="">
      <xdr:nvCxnSpPr>
        <xdr:cNvPr id="38" name="直線コネクタ 37">
          <a:extLst>
            <a:ext uri="{FF2B5EF4-FFF2-40B4-BE49-F238E27FC236}">
              <a16:creationId xmlns:a16="http://schemas.microsoft.com/office/drawing/2014/main" id="{2D226284-AFD1-4F67-8E6A-89E0DE232B05}"/>
            </a:ext>
          </a:extLst>
        </xdr:cNvPr>
        <xdr:cNvCxnSpPr/>
      </xdr:nvCxnSpPr>
      <xdr:spPr>
        <a:xfrm rot="8100000">
          <a:off x="6563481" y="148815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10568</xdr:colOff>
      <xdr:row>6</xdr:row>
      <xdr:rowOff>74032</xdr:rowOff>
    </xdr:from>
    <xdr:ext cx="0" cy="108000"/>
    <xdr:cxnSp macro="">
      <xdr:nvCxnSpPr>
        <xdr:cNvPr id="39" name="直線コネクタ 38">
          <a:extLst>
            <a:ext uri="{FF2B5EF4-FFF2-40B4-BE49-F238E27FC236}">
              <a16:creationId xmlns:a16="http://schemas.microsoft.com/office/drawing/2014/main" id="{6ABF5FEE-423F-4E9F-A5C0-806A38D4B4C6}"/>
            </a:ext>
          </a:extLst>
        </xdr:cNvPr>
        <xdr:cNvCxnSpPr/>
      </xdr:nvCxnSpPr>
      <xdr:spPr>
        <a:xfrm rot="2700000">
          <a:off x="6585968" y="1499632"/>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41048</xdr:colOff>
      <xdr:row>6</xdr:row>
      <xdr:rowOff>74031</xdr:rowOff>
    </xdr:from>
    <xdr:ext cx="0" cy="108000"/>
    <xdr:cxnSp macro="">
      <xdr:nvCxnSpPr>
        <xdr:cNvPr id="40" name="直線コネクタ 39">
          <a:extLst>
            <a:ext uri="{FF2B5EF4-FFF2-40B4-BE49-F238E27FC236}">
              <a16:creationId xmlns:a16="http://schemas.microsoft.com/office/drawing/2014/main" id="{74EFBDBB-E710-4D5C-A106-F1C931D53521}"/>
            </a:ext>
          </a:extLst>
        </xdr:cNvPr>
        <xdr:cNvCxnSpPr/>
      </xdr:nvCxnSpPr>
      <xdr:spPr>
        <a:xfrm rot="2700000">
          <a:off x="6616448" y="1499631"/>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71529</xdr:colOff>
      <xdr:row>6</xdr:row>
      <xdr:rowOff>74031</xdr:rowOff>
    </xdr:from>
    <xdr:ext cx="0" cy="108000"/>
    <xdr:cxnSp macro="">
      <xdr:nvCxnSpPr>
        <xdr:cNvPr id="41" name="直線コネクタ 40">
          <a:extLst>
            <a:ext uri="{FF2B5EF4-FFF2-40B4-BE49-F238E27FC236}">
              <a16:creationId xmlns:a16="http://schemas.microsoft.com/office/drawing/2014/main" id="{B2A6BEB8-F32D-4AF5-9212-0EB353D51669}"/>
            </a:ext>
          </a:extLst>
        </xdr:cNvPr>
        <xdr:cNvCxnSpPr/>
      </xdr:nvCxnSpPr>
      <xdr:spPr>
        <a:xfrm rot="2700000">
          <a:off x="6646929" y="1499631"/>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27</xdr:col>
      <xdr:colOff>147441</xdr:colOff>
      <xdr:row>6</xdr:row>
      <xdr:rowOff>145134</xdr:rowOff>
    </xdr:from>
    <xdr:ext cx="54000" cy="0"/>
    <xdr:cxnSp macro="">
      <xdr:nvCxnSpPr>
        <xdr:cNvPr id="42" name="直線コネクタ 41">
          <a:extLst>
            <a:ext uri="{FF2B5EF4-FFF2-40B4-BE49-F238E27FC236}">
              <a16:creationId xmlns:a16="http://schemas.microsoft.com/office/drawing/2014/main" id="{8A757B24-4F64-4705-BE2E-8C32A70C6CE4}"/>
            </a:ext>
          </a:extLst>
        </xdr:cNvPr>
        <xdr:cNvCxnSpPr/>
      </xdr:nvCxnSpPr>
      <xdr:spPr>
        <a:xfrm rot="8100000">
          <a:off x="6319641" y="151673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27</xdr:col>
      <xdr:colOff>136011</xdr:colOff>
      <xdr:row>6</xdr:row>
      <xdr:rowOff>129894</xdr:rowOff>
    </xdr:from>
    <xdr:ext cx="54000" cy="0"/>
    <xdr:cxnSp macro="">
      <xdr:nvCxnSpPr>
        <xdr:cNvPr id="43" name="直線コネクタ 42">
          <a:extLst>
            <a:ext uri="{FF2B5EF4-FFF2-40B4-BE49-F238E27FC236}">
              <a16:creationId xmlns:a16="http://schemas.microsoft.com/office/drawing/2014/main" id="{BD632DA9-742B-4EE6-9CF1-C748889CD748}"/>
            </a:ext>
          </a:extLst>
        </xdr:cNvPr>
        <xdr:cNvCxnSpPr/>
      </xdr:nvCxnSpPr>
      <xdr:spPr>
        <a:xfrm rot="8100000">
          <a:off x="6308211" y="150149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27</xdr:col>
      <xdr:colOff>120771</xdr:colOff>
      <xdr:row>6</xdr:row>
      <xdr:rowOff>116559</xdr:rowOff>
    </xdr:from>
    <xdr:ext cx="54000" cy="0"/>
    <xdr:cxnSp macro="">
      <xdr:nvCxnSpPr>
        <xdr:cNvPr id="44" name="直線コネクタ 43">
          <a:extLst>
            <a:ext uri="{FF2B5EF4-FFF2-40B4-BE49-F238E27FC236}">
              <a16:creationId xmlns:a16="http://schemas.microsoft.com/office/drawing/2014/main" id="{78D44F1A-18B1-44D0-B433-6487C66BE8CA}"/>
            </a:ext>
          </a:extLst>
        </xdr:cNvPr>
        <xdr:cNvCxnSpPr/>
      </xdr:nvCxnSpPr>
      <xdr:spPr>
        <a:xfrm rot="8100000">
          <a:off x="6292971" y="148815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45493</xdr:colOff>
      <xdr:row>11</xdr:row>
      <xdr:rowOff>112132</xdr:rowOff>
    </xdr:from>
    <xdr:ext cx="0" cy="82600"/>
    <xdr:cxnSp macro="">
      <xdr:nvCxnSpPr>
        <xdr:cNvPr id="45" name="直線コネクタ 44">
          <a:extLst>
            <a:ext uri="{FF2B5EF4-FFF2-40B4-BE49-F238E27FC236}">
              <a16:creationId xmlns:a16="http://schemas.microsoft.com/office/drawing/2014/main" id="{232E366C-52FA-4C62-8BC8-80118236CEAF}"/>
            </a:ext>
          </a:extLst>
        </xdr:cNvPr>
        <xdr:cNvCxnSpPr/>
      </xdr:nvCxnSpPr>
      <xdr:spPr>
        <a:xfrm rot="2700000">
          <a:off x="5033393" y="2668032"/>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75973</xdr:colOff>
      <xdr:row>11</xdr:row>
      <xdr:rowOff>112131</xdr:rowOff>
    </xdr:from>
    <xdr:ext cx="0" cy="82600"/>
    <xdr:cxnSp macro="">
      <xdr:nvCxnSpPr>
        <xdr:cNvPr id="46" name="直線コネクタ 45">
          <a:extLst>
            <a:ext uri="{FF2B5EF4-FFF2-40B4-BE49-F238E27FC236}">
              <a16:creationId xmlns:a16="http://schemas.microsoft.com/office/drawing/2014/main" id="{ACBDF05F-A8AA-43CA-833C-FBEF9E951D33}"/>
            </a:ext>
          </a:extLst>
        </xdr:cNvPr>
        <xdr:cNvCxnSpPr/>
      </xdr:nvCxnSpPr>
      <xdr:spPr>
        <a:xfrm rot="2700000">
          <a:off x="5063873" y="2668031"/>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106454</xdr:colOff>
      <xdr:row>11</xdr:row>
      <xdr:rowOff>112131</xdr:rowOff>
    </xdr:from>
    <xdr:ext cx="0" cy="82600"/>
    <xdr:cxnSp macro="">
      <xdr:nvCxnSpPr>
        <xdr:cNvPr id="47" name="直線コネクタ 46">
          <a:extLst>
            <a:ext uri="{FF2B5EF4-FFF2-40B4-BE49-F238E27FC236}">
              <a16:creationId xmlns:a16="http://schemas.microsoft.com/office/drawing/2014/main" id="{914E7F08-9B40-4A45-8676-B2E26A1FC527}"/>
            </a:ext>
          </a:extLst>
        </xdr:cNvPr>
        <xdr:cNvCxnSpPr/>
      </xdr:nvCxnSpPr>
      <xdr:spPr>
        <a:xfrm rot="2700000">
          <a:off x="5094354" y="2668031"/>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132836</xdr:colOff>
      <xdr:row>11</xdr:row>
      <xdr:rowOff>183234</xdr:rowOff>
    </xdr:from>
    <xdr:ext cx="54000" cy="0"/>
    <xdr:cxnSp macro="">
      <xdr:nvCxnSpPr>
        <xdr:cNvPr id="48" name="直線コネクタ 47">
          <a:extLst>
            <a:ext uri="{FF2B5EF4-FFF2-40B4-BE49-F238E27FC236}">
              <a16:creationId xmlns:a16="http://schemas.microsoft.com/office/drawing/2014/main" id="{72A670C7-1BA1-45BF-BAF7-3EB3EDAEA987}"/>
            </a:ext>
          </a:extLst>
        </xdr:cNvPr>
        <xdr:cNvCxnSpPr/>
      </xdr:nvCxnSpPr>
      <xdr:spPr>
        <a:xfrm rot="8100000">
          <a:off x="5162036" y="269783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121406</xdr:colOff>
      <xdr:row>11</xdr:row>
      <xdr:rowOff>167994</xdr:rowOff>
    </xdr:from>
    <xdr:ext cx="54000" cy="0"/>
    <xdr:cxnSp macro="">
      <xdr:nvCxnSpPr>
        <xdr:cNvPr id="49" name="直線コネクタ 48">
          <a:extLst>
            <a:ext uri="{FF2B5EF4-FFF2-40B4-BE49-F238E27FC236}">
              <a16:creationId xmlns:a16="http://schemas.microsoft.com/office/drawing/2014/main" id="{CA8214A4-6CF9-42C1-A670-59C165D2E847}"/>
            </a:ext>
          </a:extLst>
        </xdr:cNvPr>
        <xdr:cNvCxnSpPr/>
      </xdr:nvCxnSpPr>
      <xdr:spPr>
        <a:xfrm rot="8100000">
          <a:off x="5150606" y="268259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106166</xdr:colOff>
      <xdr:row>11</xdr:row>
      <xdr:rowOff>154659</xdr:rowOff>
    </xdr:from>
    <xdr:ext cx="54000" cy="0"/>
    <xdr:cxnSp macro="">
      <xdr:nvCxnSpPr>
        <xdr:cNvPr id="50" name="直線コネクタ 49">
          <a:extLst>
            <a:ext uri="{FF2B5EF4-FFF2-40B4-BE49-F238E27FC236}">
              <a16:creationId xmlns:a16="http://schemas.microsoft.com/office/drawing/2014/main" id="{46A5E677-87C4-4A75-92E8-99C33B00B390}"/>
            </a:ext>
          </a:extLst>
        </xdr:cNvPr>
        <xdr:cNvCxnSpPr/>
      </xdr:nvCxnSpPr>
      <xdr:spPr>
        <a:xfrm rot="8100000">
          <a:off x="5135366" y="266925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180748</xdr:colOff>
      <xdr:row>11</xdr:row>
      <xdr:rowOff>112132</xdr:rowOff>
    </xdr:from>
    <xdr:ext cx="0" cy="82600"/>
    <xdr:cxnSp macro="">
      <xdr:nvCxnSpPr>
        <xdr:cNvPr id="51" name="直線コネクタ 50">
          <a:extLst>
            <a:ext uri="{FF2B5EF4-FFF2-40B4-BE49-F238E27FC236}">
              <a16:creationId xmlns:a16="http://schemas.microsoft.com/office/drawing/2014/main" id="{CEA46900-BB89-447D-AE55-AB24E850DB8C}"/>
            </a:ext>
          </a:extLst>
        </xdr:cNvPr>
        <xdr:cNvCxnSpPr/>
      </xdr:nvCxnSpPr>
      <xdr:spPr>
        <a:xfrm rot="2700000">
          <a:off x="5168648" y="2668032"/>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22</xdr:col>
      <xdr:colOff>211228</xdr:colOff>
      <xdr:row>11</xdr:row>
      <xdr:rowOff>112131</xdr:rowOff>
    </xdr:from>
    <xdr:ext cx="0" cy="82600"/>
    <xdr:cxnSp macro="">
      <xdr:nvCxnSpPr>
        <xdr:cNvPr id="52" name="直線コネクタ 51">
          <a:extLst>
            <a:ext uri="{FF2B5EF4-FFF2-40B4-BE49-F238E27FC236}">
              <a16:creationId xmlns:a16="http://schemas.microsoft.com/office/drawing/2014/main" id="{0A657110-CCBE-43BD-9F57-BB604611DE0B}"/>
            </a:ext>
          </a:extLst>
        </xdr:cNvPr>
        <xdr:cNvCxnSpPr/>
      </xdr:nvCxnSpPr>
      <xdr:spPr>
        <a:xfrm rot="2700000">
          <a:off x="5199128" y="2668031"/>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13109</xdr:colOff>
      <xdr:row>11</xdr:row>
      <xdr:rowOff>112131</xdr:rowOff>
    </xdr:from>
    <xdr:ext cx="0" cy="82600"/>
    <xdr:cxnSp macro="">
      <xdr:nvCxnSpPr>
        <xdr:cNvPr id="53" name="直線コネクタ 52">
          <a:extLst>
            <a:ext uri="{FF2B5EF4-FFF2-40B4-BE49-F238E27FC236}">
              <a16:creationId xmlns:a16="http://schemas.microsoft.com/office/drawing/2014/main" id="{52FDF9EA-6905-4086-A738-E04A49249FB9}"/>
            </a:ext>
          </a:extLst>
        </xdr:cNvPr>
        <xdr:cNvCxnSpPr/>
      </xdr:nvCxnSpPr>
      <xdr:spPr>
        <a:xfrm rot="2700000">
          <a:off x="5229609" y="2668031"/>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39491</xdr:colOff>
      <xdr:row>11</xdr:row>
      <xdr:rowOff>183234</xdr:rowOff>
    </xdr:from>
    <xdr:ext cx="54000" cy="0"/>
    <xdr:cxnSp macro="">
      <xdr:nvCxnSpPr>
        <xdr:cNvPr id="54" name="直線コネクタ 53">
          <a:extLst>
            <a:ext uri="{FF2B5EF4-FFF2-40B4-BE49-F238E27FC236}">
              <a16:creationId xmlns:a16="http://schemas.microsoft.com/office/drawing/2014/main" id="{26AA3073-DA43-4BB3-9507-F9D669B48781}"/>
            </a:ext>
          </a:extLst>
        </xdr:cNvPr>
        <xdr:cNvCxnSpPr/>
      </xdr:nvCxnSpPr>
      <xdr:spPr>
        <a:xfrm rot="8100000">
          <a:off x="5297291" y="269783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28061</xdr:colOff>
      <xdr:row>11</xdr:row>
      <xdr:rowOff>167994</xdr:rowOff>
    </xdr:from>
    <xdr:ext cx="54000" cy="0"/>
    <xdr:cxnSp macro="">
      <xdr:nvCxnSpPr>
        <xdr:cNvPr id="55" name="直線コネクタ 54">
          <a:extLst>
            <a:ext uri="{FF2B5EF4-FFF2-40B4-BE49-F238E27FC236}">
              <a16:creationId xmlns:a16="http://schemas.microsoft.com/office/drawing/2014/main" id="{3E0F203C-9D24-4E6C-9EDB-A918B057D294}"/>
            </a:ext>
          </a:extLst>
        </xdr:cNvPr>
        <xdr:cNvCxnSpPr/>
      </xdr:nvCxnSpPr>
      <xdr:spPr>
        <a:xfrm rot="8100000">
          <a:off x="5285861" y="268259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12821</xdr:colOff>
      <xdr:row>11</xdr:row>
      <xdr:rowOff>154659</xdr:rowOff>
    </xdr:from>
    <xdr:ext cx="54000" cy="0"/>
    <xdr:cxnSp macro="">
      <xdr:nvCxnSpPr>
        <xdr:cNvPr id="56" name="直線コネクタ 55">
          <a:extLst>
            <a:ext uri="{FF2B5EF4-FFF2-40B4-BE49-F238E27FC236}">
              <a16:creationId xmlns:a16="http://schemas.microsoft.com/office/drawing/2014/main" id="{9ABB3808-175B-4D85-BFBB-9B910438C5E6}"/>
            </a:ext>
          </a:extLst>
        </xdr:cNvPr>
        <xdr:cNvCxnSpPr/>
      </xdr:nvCxnSpPr>
      <xdr:spPr>
        <a:xfrm rot="8100000">
          <a:off x="5270621" y="266925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89308</xdr:colOff>
      <xdr:row>11</xdr:row>
      <xdr:rowOff>112132</xdr:rowOff>
    </xdr:from>
    <xdr:ext cx="0" cy="82600"/>
    <xdr:cxnSp macro="">
      <xdr:nvCxnSpPr>
        <xdr:cNvPr id="57" name="直線コネクタ 56">
          <a:extLst>
            <a:ext uri="{FF2B5EF4-FFF2-40B4-BE49-F238E27FC236}">
              <a16:creationId xmlns:a16="http://schemas.microsoft.com/office/drawing/2014/main" id="{6D304F21-D5F1-4679-8B97-F6ECBD5A263A}"/>
            </a:ext>
          </a:extLst>
        </xdr:cNvPr>
        <xdr:cNvCxnSpPr/>
      </xdr:nvCxnSpPr>
      <xdr:spPr>
        <a:xfrm rot="2700000">
          <a:off x="5305808" y="2668032"/>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119788</xdr:colOff>
      <xdr:row>11</xdr:row>
      <xdr:rowOff>112131</xdr:rowOff>
    </xdr:from>
    <xdr:ext cx="0" cy="82600"/>
    <xdr:cxnSp macro="">
      <xdr:nvCxnSpPr>
        <xdr:cNvPr id="58" name="直線コネクタ 57">
          <a:extLst>
            <a:ext uri="{FF2B5EF4-FFF2-40B4-BE49-F238E27FC236}">
              <a16:creationId xmlns:a16="http://schemas.microsoft.com/office/drawing/2014/main" id="{9909020C-AD71-4E1C-96A0-F456FBAE1598}"/>
            </a:ext>
          </a:extLst>
        </xdr:cNvPr>
        <xdr:cNvCxnSpPr/>
      </xdr:nvCxnSpPr>
      <xdr:spPr>
        <a:xfrm rot="2700000">
          <a:off x="5336288" y="2668031"/>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23</xdr:col>
      <xdr:colOff>150269</xdr:colOff>
      <xdr:row>11</xdr:row>
      <xdr:rowOff>112131</xdr:rowOff>
    </xdr:from>
    <xdr:ext cx="0" cy="82600"/>
    <xdr:cxnSp macro="">
      <xdr:nvCxnSpPr>
        <xdr:cNvPr id="59" name="直線コネクタ 58">
          <a:extLst>
            <a:ext uri="{FF2B5EF4-FFF2-40B4-BE49-F238E27FC236}">
              <a16:creationId xmlns:a16="http://schemas.microsoft.com/office/drawing/2014/main" id="{BD73EA5A-2582-4787-BA68-E265E3006BD0}"/>
            </a:ext>
          </a:extLst>
        </xdr:cNvPr>
        <xdr:cNvCxnSpPr/>
      </xdr:nvCxnSpPr>
      <xdr:spPr>
        <a:xfrm rot="2700000">
          <a:off x="5366769" y="2668031"/>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21</xdr:col>
      <xdr:colOff>226181</xdr:colOff>
      <xdr:row>11</xdr:row>
      <xdr:rowOff>183234</xdr:rowOff>
    </xdr:from>
    <xdr:ext cx="54000" cy="0"/>
    <xdr:cxnSp macro="">
      <xdr:nvCxnSpPr>
        <xdr:cNvPr id="60" name="直線コネクタ 59">
          <a:extLst>
            <a:ext uri="{FF2B5EF4-FFF2-40B4-BE49-F238E27FC236}">
              <a16:creationId xmlns:a16="http://schemas.microsoft.com/office/drawing/2014/main" id="{FEF889A6-8B93-460D-91C3-90A7B676CF1F}"/>
            </a:ext>
          </a:extLst>
        </xdr:cNvPr>
        <xdr:cNvCxnSpPr/>
      </xdr:nvCxnSpPr>
      <xdr:spPr>
        <a:xfrm rot="8100000">
          <a:off x="5026781" y="269783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21</xdr:col>
      <xdr:colOff>214751</xdr:colOff>
      <xdr:row>11</xdr:row>
      <xdr:rowOff>167994</xdr:rowOff>
    </xdr:from>
    <xdr:ext cx="54000" cy="0"/>
    <xdr:cxnSp macro="">
      <xdr:nvCxnSpPr>
        <xdr:cNvPr id="61" name="直線コネクタ 60">
          <a:extLst>
            <a:ext uri="{FF2B5EF4-FFF2-40B4-BE49-F238E27FC236}">
              <a16:creationId xmlns:a16="http://schemas.microsoft.com/office/drawing/2014/main" id="{9BDF329D-BBC7-4FC2-AB78-94AAAAF53B32}"/>
            </a:ext>
          </a:extLst>
        </xdr:cNvPr>
        <xdr:cNvCxnSpPr/>
      </xdr:nvCxnSpPr>
      <xdr:spPr>
        <a:xfrm rot="8100000">
          <a:off x="5015351" y="268259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21</xdr:col>
      <xdr:colOff>199511</xdr:colOff>
      <xdr:row>11</xdr:row>
      <xdr:rowOff>154659</xdr:rowOff>
    </xdr:from>
    <xdr:ext cx="54000" cy="0"/>
    <xdr:cxnSp macro="">
      <xdr:nvCxnSpPr>
        <xdr:cNvPr id="62" name="直線コネクタ 61">
          <a:extLst>
            <a:ext uri="{FF2B5EF4-FFF2-40B4-BE49-F238E27FC236}">
              <a16:creationId xmlns:a16="http://schemas.microsoft.com/office/drawing/2014/main" id="{80DA2429-FBCD-4AB9-84E1-F4ABA39122B2}"/>
            </a:ext>
          </a:extLst>
        </xdr:cNvPr>
        <xdr:cNvCxnSpPr/>
      </xdr:nvCxnSpPr>
      <xdr:spPr>
        <a:xfrm rot="8100000">
          <a:off x="5000111" y="266925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17</xdr:col>
      <xdr:colOff>196305</xdr:colOff>
      <xdr:row>9</xdr:row>
      <xdr:rowOff>81383</xdr:rowOff>
    </xdr:from>
    <xdr:ext cx="0" cy="486000"/>
    <xdr:cxnSp macro="">
      <xdr:nvCxnSpPr>
        <xdr:cNvPr id="63" name="直線コネクタ 62">
          <a:extLst>
            <a:ext uri="{FF2B5EF4-FFF2-40B4-BE49-F238E27FC236}">
              <a16:creationId xmlns:a16="http://schemas.microsoft.com/office/drawing/2014/main" id="{FACF80C7-5D35-403E-B94A-59AD0DB8AD52}"/>
            </a:ext>
          </a:extLst>
        </xdr:cNvPr>
        <xdr:cNvCxnSpPr/>
      </xdr:nvCxnSpPr>
      <xdr:spPr>
        <a:xfrm>
          <a:off x="4082505" y="2138783"/>
          <a:ext cx="0" cy="486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17</xdr:col>
      <xdr:colOff>152399</xdr:colOff>
      <xdr:row>9</xdr:row>
      <xdr:rowOff>84909</xdr:rowOff>
    </xdr:from>
    <xdr:ext cx="187200" cy="0"/>
    <xdr:cxnSp macro="">
      <xdr:nvCxnSpPr>
        <xdr:cNvPr id="64" name="直線コネクタ 63">
          <a:extLst>
            <a:ext uri="{FF2B5EF4-FFF2-40B4-BE49-F238E27FC236}">
              <a16:creationId xmlns:a16="http://schemas.microsoft.com/office/drawing/2014/main" id="{AB19C1A6-A0E3-4D8A-B803-717836B21993}"/>
            </a:ext>
          </a:extLst>
        </xdr:cNvPr>
        <xdr:cNvCxnSpPr/>
      </xdr:nvCxnSpPr>
      <xdr:spPr>
        <a:xfrm>
          <a:off x="4038599" y="2142309"/>
          <a:ext cx="1872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224334</xdr:colOff>
      <xdr:row>9</xdr:row>
      <xdr:rowOff>223704</xdr:rowOff>
    </xdr:from>
    <xdr:ext cx="242374" cy="242374"/>
    <xdr:sp macro="" textlink="">
      <xdr:nvSpPr>
        <xdr:cNvPr id="65" name="テキスト ボックス 64">
          <a:extLst>
            <a:ext uri="{FF2B5EF4-FFF2-40B4-BE49-F238E27FC236}">
              <a16:creationId xmlns:a16="http://schemas.microsoft.com/office/drawing/2014/main" id="{FB487B9D-839F-4263-883A-CBCAB8083D6C}"/>
            </a:ext>
          </a:extLst>
        </xdr:cNvPr>
        <xdr:cNvSpPr txBox="1"/>
      </xdr:nvSpPr>
      <xdr:spPr>
        <a:xfrm rot="16200000">
          <a:off x="3881934" y="2281104"/>
          <a:ext cx="24237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latin typeface="BIZ UD明朝 Medium" panose="02020500000000000000" pitchFamily="17" charset="-128"/>
              <a:ea typeface="BIZ UD明朝 Medium" panose="02020500000000000000" pitchFamily="17" charset="-128"/>
            </a:rPr>
            <a:t>ℓ</a:t>
          </a:r>
          <a:endParaRPr kumimoji="1" lang="ja-JP" altLang="en-US" sz="900" i="1" baseline="-25000"/>
        </a:p>
      </xdr:txBody>
    </xdr:sp>
    <xdr:clientData/>
  </xdr:oneCellAnchor>
  <xdr:oneCellAnchor>
    <xdr:from>
      <xdr:col>22</xdr:col>
      <xdr:colOff>4080</xdr:colOff>
      <xdr:row>4</xdr:row>
      <xdr:rowOff>57132</xdr:rowOff>
    </xdr:from>
    <xdr:ext cx="255198" cy="224998"/>
    <xdr:sp macro="" textlink="">
      <xdr:nvSpPr>
        <xdr:cNvPr id="66" name="テキスト ボックス 65">
          <a:extLst>
            <a:ext uri="{FF2B5EF4-FFF2-40B4-BE49-F238E27FC236}">
              <a16:creationId xmlns:a16="http://schemas.microsoft.com/office/drawing/2014/main" id="{70F32A82-9F56-4B1F-BD75-09E3E5C1FFA9}"/>
            </a:ext>
          </a:extLst>
        </xdr:cNvPr>
        <xdr:cNvSpPr txBox="1"/>
      </xdr:nvSpPr>
      <xdr:spPr>
        <a:xfrm>
          <a:off x="5033280" y="971532"/>
          <a:ext cx="2551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B</a:t>
          </a:r>
          <a:endParaRPr kumimoji="1" lang="ja-JP" altLang="en-US" sz="900" i="1"/>
        </a:p>
      </xdr:txBody>
    </xdr:sp>
    <xdr:clientData/>
  </xdr:oneCellAnchor>
  <xdr:oneCellAnchor>
    <xdr:from>
      <xdr:col>18</xdr:col>
      <xdr:colOff>220979</xdr:colOff>
      <xdr:row>5</xdr:row>
      <xdr:rowOff>21409</xdr:rowOff>
    </xdr:from>
    <xdr:ext cx="1674000" cy="0"/>
    <xdr:cxnSp macro="">
      <xdr:nvCxnSpPr>
        <xdr:cNvPr id="67" name="直線コネクタ 66">
          <a:extLst>
            <a:ext uri="{FF2B5EF4-FFF2-40B4-BE49-F238E27FC236}">
              <a16:creationId xmlns:a16="http://schemas.microsoft.com/office/drawing/2014/main" id="{11CC13EB-C9C4-4EAA-915B-83FE17D77293}"/>
            </a:ext>
          </a:extLst>
        </xdr:cNvPr>
        <xdr:cNvCxnSpPr/>
      </xdr:nvCxnSpPr>
      <xdr:spPr>
        <a:xfrm>
          <a:off x="4335779" y="1164409"/>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18</xdr:col>
      <xdr:colOff>224245</xdr:colOff>
      <xdr:row>4</xdr:row>
      <xdr:rowOff>203303</xdr:rowOff>
    </xdr:from>
    <xdr:ext cx="0" cy="180000"/>
    <xdr:cxnSp macro="">
      <xdr:nvCxnSpPr>
        <xdr:cNvPr id="68" name="直線コネクタ 67">
          <a:extLst>
            <a:ext uri="{FF2B5EF4-FFF2-40B4-BE49-F238E27FC236}">
              <a16:creationId xmlns:a16="http://schemas.microsoft.com/office/drawing/2014/main" id="{9275FD33-5DE9-4BEF-9433-6D5EF976AC69}"/>
            </a:ext>
          </a:extLst>
        </xdr:cNvPr>
        <xdr:cNvCxnSpPr/>
      </xdr:nvCxnSpPr>
      <xdr:spPr>
        <a:xfrm>
          <a:off x="4339045" y="1117703"/>
          <a:ext cx="0" cy="18000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210571</xdr:colOff>
      <xdr:row>11</xdr:row>
      <xdr:rowOff>111863</xdr:rowOff>
    </xdr:from>
    <xdr:ext cx="0" cy="540000"/>
    <xdr:cxnSp macro="">
      <xdr:nvCxnSpPr>
        <xdr:cNvPr id="69" name="直線コネクタ 68">
          <a:extLst>
            <a:ext uri="{FF2B5EF4-FFF2-40B4-BE49-F238E27FC236}">
              <a16:creationId xmlns:a16="http://schemas.microsoft.com/office/drawing/2014/main" id="{D0A53055-7E53-40DB-88F0-77E453C13A32}"/>
            </a:ext>
          </a:extLst>
        </xdr:cNvPr>
        <xdr:cNvCxnSpPr/>
      </xdr:nvCxnSpPr>
      <xdr:spPr>
        <a:xfrm>
          <a:off x="3868171" y="2626463"/>
          <a:ext cx="0" cy="54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16</xdr:col>
      <xdr:colOff>4173</xdr:colOff>
      <xdr:row>12</xdr:row>
      <xdr:rowOff>42470</xdr:rowOff>
    </xdr:from>
    <xdr:ext cx="224998" cy="268022"/>
    <xdr:sp macro="" textlink="">
      <xdr:nvSpPr>
        <xdr:cNvPr id="70" name="テキスト ボックス 69">
          <a:extLst>
            <a:ext uri="{FF2B5EF4-FFF2-40B4-BE49-F238E27FC236}">
              <a16:creationId xmlns:a16="http://schemas.microsoft.com/office/drawing/2014/main" id="{B8E1E8DF-3EAF-4FBB-829C-58E7AFC55806}"/>
            </a:ext>
          </a:extLst>
        </xdr:cNvPr>
        <xdr:cNvSpPr txBox="1"/>
      </xdr:nvSpPr>
      <xdr:spPr>
        <a:xfrm rot="16200000">
          <a:off x="3640261" y="2807182"/>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baseline="0">
              <a:latin typeface="+mn-lt"/>
              <a:ea typeface="BIZ UD明朝 Medium" panose="02020500000000000000" pitchFamily="17" charset="-128"/>
            </a:rPr>
            <a:t>D</a:t>
          </a:r>
          <a:endParaRPr kumimoji="1" lang="ja-JP" altLang="en-US" sz="900" i="1" baseline="-25000">
            <a:latin typeface="+mn-lt"/>
          </a:endParaRPr>
        </a:p>
      </xdr:txBody>
    </xdr:sp>
    <xdr:clientData/>
  </xdr:oneCellAnchor>
  <xdr:oneCellAnchor>
    <xdr:from>
      <xdr:col>16</xdr:col>
      <xdr:colOff>166665</xdr:colOff>
      <xdr:row>13</xdr:row>
      <xdr:rowOff>191753</xdr:rowOff>
    </xdr:from>
    <xdr:ext cx="396000" cy="0"/>
    <xdr:cxnSp macro="">
      <xdr:nvCxnSpPr>
        <xdr:cNvPr id="71" name="直線コネクタ 70">
          <a:extLst>
            <a:ext uri="{FF2B5EF4-FFF2-40B4-BE49-F238E27FC236}">
              <a16:creationId xmlns:a16="http://schemas.microsoft.com/office/drawing/2014/main" id="{BA998B5F-4BFA-44F2-ABC1-F83B97877AAF}"/>
            </a:ext>
          </a:extLst>
        </xdr:cNvPr>
        <xdr:cNvCxnSpPr/>
      </xdr:nvCxnSpPr>
      <xdr:spPr>
        <a:xfrm>
          <a:off x="3877274" y="3206623"/>
          <a:ext cx="396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23899</xdr:colOff>
      <xdr:row>6</xdr:row>
      <xdr:rowOff>84909</xdr:rowOff>
    </xdr:from>
    <xdr:ext cx="1731328" cy="0"/>
    <xdr:cxnSp macro="">
      <xdr:nvCxnSpPr>
        <xdr:cNvPr id="357" name="直線コネクタ 356">
          <a:extLst>
            <a:ext uri="{FF2B5EF4-FFF2-40B4-BE49-F238E27FC236}">
              <a16:creationId xmlns:a16="http://schemas.microsoft.com/office/drawing/2014/main" id="{40D0318B-0FEA-435B-845E-279BDEB0239B}"/>
            </a:ext>
          </a:extLst>
        </xdr:cNvPr>
        <xdr:cNvCxnSpPr/>
      </xdr:nvCxnSpPr>
      <xdr:spPr>
        <a:xfrm>
          <a:off x="14128782" y="1472275"/>
          <a:ext cx="173132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10838</xdr:colOff>
      <xdr:row>6</xdr:row>
      <xdr:rowOff>84909</xdr:rowOff>
    </xdr:from>
    <xdr:ext cx="54000" cy="1710000"/>
    <xdr:sp macro="" textlink="">
      <xdr:nvSpPr>
        <xdr:cNvPr id="358" name="正方形/長方形 357">
          <a:extLst>
            <a:ext uri="{FF2B5EF4-FFF2-40B4-BE49-F238E27FC236}">
              <a16:creationId xmlns:a16="http://schemas.microsoft.com/office/drawing/2014/main" id="{C72B6515-8BEA-42D7-9307-7E48E344F105}"/>
            </a:ext>
          </a:extLst>
        </xdr:cNvPr>
        <xdr:cNvSpPr/>
      </xdr:nvSpPr>
      <xdr:spPr>
        <a:xfrm>
          <a:off x="14115721" y="1472275"/>
          <a:ext cx="54000" cy="1710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61</xdr:col>
      <xdr:colOff>42487</xdr:colOff>
      <xdr:row>6</xdr:row>
      <xdr:rowOff>33998</xdr:rowOff>
    </xdr:from>
    <xdr:ext cx="0" cy="1800000"/>
    <xdr:cxnSp macro="">
      <xdr:nvCxnSpPr>
        <xdr:cNvPr id="359" name="直線コネクタ 358">
          <a:extLst>
            <a:ext uri="{FF2B5EF4-FFF2-40B4-BE49-F238E27FC236}">
              <a16:creationId xmlns:a16="http://schemas.microsoft.com/office/drawing/2014/main" id="{F871C780-25CC-4598-BED3-E3D74B689BE8}"/>
            </a:ext>
          </a:extLst>
        </xdr:cNvPr>
        <xdr:cNvCxnSpPr/>
      </xdr:nvCxnSpPr>
      <xdr:spPr>
        <a:xfrm>
          <a:off x="14147370" y="1421364"/>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144780</xdr:colOff>
      <xdr:row>6</xdr:row>
      <xdr:rowOff>84909</xdr:rowOff>
    </xdr:from>
    <xdr:ext cx="388620" cy="0"/>
    <xdr:cxnSp macro="">
      <xdr:nvCxnSpPr>
        <xdr:cNvPr id="360" name="直線コネクタ 359">
          <a:extLst>
            <a:ext uri="{FF2B5EF4-FFF2-40B4-BE49-F238E27FC236}">
              <a16:creationId xmlns:a16="http://schemas.microsoft.com/office/drawing/2014/main" id="{1466298E-61F6-4D49-8B7B-CF8D80045088}"/>
            </a:ext>
          </a:extLst>
        </xdr:cNvPr>
        <xdr:cNvCxnSpPr/>
      </xdr:nvCxnSpPr>
      <xdr:spPr>
        <a:xfrm>
          <a:off x="11803380" y="1456509"/>
          <a:ext cx="388620"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12998</xdr:colOff>
      <xdr:row>5</xdr:row>
      <xdr:rowOff>138877</xdr:rowOff>
    </xdr:from>
    <xdr:ext cx="0" cy="177084"/>
    <xdr:cxnSp macro="">
      <xdr:nvCxnSpPr>
        <xdr:cNvPr id="361" name="直線コネクタ 360">
          <a:extLst>
            <a:ext uri="{FF2B5EF4-FFF2-40B4-BE49-F238E27FC236}">
              <a16:creationId xmlns:a16="http://schemas.microsoft.com/office/drawing/2014/main" id="{01A408DF-D5A5-4750-861B-9CBC44590186}"/>
            </a:ext>
          </a:extLst>
        </xdr:cNvPr>
        <xdr:cNvCxnSpPr/>
      </xdr:nvCxnSpPr>
      <xdr:spPr>
        <a:xfrm>
          <a:off x="14349108"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228727</xdr:colOff>
      <xdr:row>4</xdr:row>
      <xdr:rowOff>219692</xdr:rowOff>
    </xdr:from>
    <xdr:ext cx="242374" cy="224998"/>
    <xdr:sp macro="" textlink="">
      <xdr:nvSpPr>
        <xdr:cNvPr id="362" name="テキスト ボックス 361">
          <a:extLst>
            <a:ext uri="{FF2B5EF4-FFF2-40B4-BE49-F238E27FC236}">
              <a16:creationId xmlns:a16="http://schemas.microsoft.com/office/drawing/2014/main" id="{59973FE3-9B41-40BF-9CEA-E754EAC8239E}"/>
            </a:ext>
          </a:extLst>
        </xdr:cNvPr>
        <xdr:cNvSpPr txBox="1"/>
      </xdr:nvSpPr>
      <xdr:spPr>
        <a:xfrm>
          <a:off x="14564837" y="1144602"/>
          <a:ext cx="24237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q</a:t>
          </a:r>
          <a:endParaRPr kumimoji="1" lang="ja-JP" altLang="en-US" sz="900" i="1"/>
        </a:p>
      </xdr:txBody>
    </xdr:sp>
    <xdr:clientData/>
  </xdr:oneCellAnchor>
  <xdr:oneCellAnchor>
    <xdr:from>
      <xdr:col>62</xdr:col>
      <xdr:colOff>221367</xdr:colOff>
      <xdr:row>5</xdr:row>
      <xdr:rowOff>138877</xdr:rowOff>
    </xdr:from>
    <xdr:ext cx="0" cy="177084"/>
    <xdr:cxnSp macro="">
      <xdr:nvCxnSpPr>
        <xdr:cNvPr id="363" name="直線コネクタ 362">
          <a:extLst>
            <a:ext uri="{FF2B5EF4-FFF2-40B4-BE49-F238E27FC236}">
              <a16:creationId xmlns:a16="http://schemas.microsoft.com/office/drawing/2014/main" id="{AEB710B5-1B22-4E7D-AAB3-03548C1EC93E}"/>
            </a:ext>
          </a:extLst>
        </xdr:cNvPr>
        <xdr:cNvCxnSpPr/>
      </xdr:nvCxnSpPr>
      <xdr:spPr>
        <a:xfrm>
          <a:off x="14557477"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216858</xdr:colOff>
      <xdr:row>5</xdr:row>
      <xdr:rowOff>138877</xdr:rowOff>
    </xdr:from>
    <xdr:ext cx="0" cy="177084"/>
    <xdr:cxnSp macro="">
      <xdr:nvCxnSpPr>
        <xdr:cNvPr id="364" name="直線コネクタ 363">
          <a:extLst>
            <a:ext uri="{FF2B5EF4-FFF2-40B4-BE49-F238E27FC236}">
              <a16:creationId xmlns:a16="http://schemas.microsoft.com/office/drawing/2014/main" id="{D65894CC-4FB0-49F8-9464-CEFCCF503A73}"/>
            </a:ext>
          </a:extLst>
        </xdr:cNvPr>
        <xdr:cNvCxnSpPr/>
      </xdr:nvCxnSpPr>
      <xdr:spPr>
        <a:xfrm>
          <a:off x="14784196"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201619</xdr:colOff>
      <xdr:row>5</xdr:row>
      <xdr:rowOff>138877</xdr:rowOff>
    </xdr:from>
    <xdr:ext cx="0" cy="177084"/>
    <xdr:cxnSp macro="">
      <xdr:nvCxnSpPr>
        <xdr:cNvPr id="365" name="直線コネクタ 364">
          <a:extLst>
            <a:ext uri="{FF2B5EF4-FFF2-40B4-BE49-F238E27FC236}">
              <a16:creationId xmlns:a16="http://schemas.microsoft.com/office/drawing/2014/main" id="{39BD83EC-65E0-4E42-97AE-0A39262E17AE}"/>
            </a:ext>
          </a:extLst>
        </xdr:cNvPr>
        <xdr:cNvCxnSpPr/>
      </xdr:nvCxnSpPr>
      <xdr:spPr>
        <a:xfrm>
          <a:off x="15000185"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65</xdr:col>
      <xdr:colOff>194858</xdr:colOff>
      <xdr:row>5</xdr:row>
      <xdr:rowOff>138877</xdr:rowOff>
    </xdr:from>
    <xdr:ext cx="0" cy="177084"/>
    <xdr:cxnSp macro="">
      <xdr:nvCxnSpPr>
        <xdr:cNvPr id="366" name="直線コネクタ 365">
          <a:extLst>
            <a:ext uri="{FF2B5EF4-FFF2-40B4-BE49-F238E27FC236}">
              <a16:creationId xmlns:a16="http://schemas.microsoft.com/office/drawing/2014/main" id="{AC8CB07D-BF7B-41C2-86E7-7BEFCC50A801}"/>
            </a:ext>
          </a:extLst>
        </xdr:cNvPr>
        <xdr:cNvCxnSpPr/>
      </xdr:nvCxnSpPr>
      <xdr:spPr>
        <a:xfrm>
          <a:off x="15224651"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213067</xdr:colOff>
      <xdr:row>11</xdr:row>
      <xdr:rowOff>107045</xdr:rowOff>
    </xdr:from>
    <xdr:ext cx="1642009" cy="0"/>
    <xdr:cxnSp macro="">
      <xdr:nvCxnSpPr>
        <xdr:cNvPr id="367" name="直線コネクタ 366">
          <a:extLst>
            <a:ext uri="{FF2B5EF4-FFF2-40B4-BE49-F238E27FC236}">
              <a16:creationId xmlns:a16="http://schemas.microsoft.com/office/drawing/2014/main" id="{E459B947-7E0B-4694-8FEB-5EF25485387F}"/>
            </a:ext>
          </a:extLst>
        </xdr:cNvPr>
        <xdr:cNvCxnSpPr/>
      </xdr:nvCxnSpPr>
      <xdr:spPr>
        <a:xfrm>
          <a:off x="12468129" y="2650548"/>
          <a:ext cx="1642009"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68</xdr:col>
      <xdr:colOff>86083</xdr:colOff>
      <xdr:row>6</xdr:row>
      <xdr:rowOff>91543</xdr:rowOff>
    </xdr:from>
    <xdr:ext cx="0" cy="1755417"/>
    <xdr:cxnSp macro="">
      <xdr:nvCxnSpPr>
        <xdr:cNvPr id="368" name="直線コネクタ 367">
          <a:extLst>
            <a:ext uri="{FF2B5EF4-FFF2-40B4-BE49-F238E27FC236}">
              <a16:creationId xmlns:a16="http://schemas.microsoft.com/office/drawing/2014/main" id="{4C0C8E54-C125-4F86-BEA0-A61395027613}"/>
            </a:ext>
          </a:extLst>
        </xdr:cNvPr>
        <xdr:cNvCxnSpPr/>
      </xdr:nvCxnSpPr>
      <xdr:spPr>
        <a:xfrm>
          <a:off x="15809559" y="1478909"/>
          <a:ext cx="0" cy="1755417"/>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23899</xdr:colOff>
      <xdr:row>11</xdr:row>
      <xdr:rowOff>106459</xdr:rowOff>
    </xdr:from>
    <xdr:ext cx="1668266" cy="0"/>
    <xdr:cxnSp macro="">
      <xdr:nvCxnSpPr>
        <xdr:cNvPr id="369" name="直線コネクタ 368">
          <a:extLst>
            <a:ext uri="{FF2B5EF4-FFF2-40B4-BE49-F238E27FC236}">
              <a16:creationId xmlns:a16="http://schemas.microsoft.com/office/drawing/2014/main" id="{17F8DA99-7786-47B1-872F-B9F116ED6AD8}"/>
            </a:ext>
          </a:extLst>
        </xdr:cNvPr>
        <xdr:cNvCxnSpPr/>
      </xdr:nvCxnSpPr>
      <xdr:spPr>
        <a:xfrm>
          <a:off x="14128782" y="2649962"/>
          <a:ext cx="1668266" cy="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177438</xdr:colOff>
      <xdr:row>6</xdr:row>
      <xdr:rowOff>84909</xdr:rowOff>
    </xdr:from>
    <xdr:ext cx="54000" cy="1710000"/>
    <xdr:sp macro="" textlink="">
      <xdr:nvSpPr>
        <xdr:cNvPr id="370" name="正方形/長方形 369">
          <a:extLst>
            <a:ext uri="{FF2B5EF4-FFF2-40B4-BE49-F238E27FC236}">
              <a16:creationId xmlns:a16="http://schemas.microsoft.com/office/drawing/2014/main" id="{3487DC94-234F-4792-8F8C-1773CE4872F9}"/>
            </a:ext>
          </a:extLst>
        </xdr:cNvPr>
        <xdr:cNvSpPr/>
      </xdr:nvSpPr>
      <xdr:spPr>
        <a:xfrm>
          <a:off x="12432500" y="1472275"/>
          <a:ext cx="54000" cy="1710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53</xdr:col>
      <xdr:colOff>203756</xdr:colOff>
      <xdr:row>6</xdr:row>
      <xdr:rowOff>33998</xdr:rowOff>
    </xdr:from>
    <xdr:ext cx="0" cy="1800000"/>
    <xdr:cxnSp macro="">
      <xdr:nvCxnSpPr>
        <xdr:cNvPr id="371" name="直線コネクタ 370">
          <a:extLst>
            <a:ext uri="{FF2B5EF4-FFF2-40B4-BE49-F238E27FC236}">
              <a16:creationId xmlns:a16="http://schemas.microsoft.com/office/drawing/2014/main" id="{ADBFD00A-5B7A-4D14-848C-B33AEF19C0EF}"/>
            </a:ext>
          </a:extLst>
        </xdr:cNvPr>
        <xdr:cNvCxnSpPr/>
      </xdr:nvCxnSpPr>
      <xdr:spPr>
        <a:xfrm>
          <a:off x="12458818" y="1421364"/>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38748</xdr:colOff>
      <xdr:row>5</xdr:row>
      <xdr:rowOff>138877</xdr:rowOff>
    </xdr:from>
    <xdr:ext cx="0" cy="177084"/>
    <xdr:cxnSp macro="">
      <xdr:nvCxnSpPr>
        <xdr:cNvPr id="372" name="直線コネクタ 371">
          <a:extLst>
            <a:ext uri="{FF2B5EF4-FFF2-40B4-BE49-F238E27FC236}">
              <a16:creationId xmlns:a16="http://schemas.microsoft.com/office/drawing/2014/main" id="{8759D759-B6DA-4643-8ACD-D69AE6C0C1CC}"/>
            </a:ext>
          </a:extLst>
        </xdr:cNvPr>
        <xdr:cNvCxnSpPr/>
      </xdr:nvCxnSpPr>
      <xdr:spPr>
        <a:xfrm>
          <a:off x="14143631"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209005</xdr:colOff>
      <xdr:row>6</xdr:row>
      <xdr:rowOff>91543</xdr:rowOff>
    </xdr:from>
    <xdr:ext cx="0" cy="1170000"/>
    <xdr:cxnSp macro="">
      <xdr:nvCxnSpPr>
        <xdr:cNvPr id="373" name="直線コネクタ 372">
          <a:extLst>
            <a:ext uri="{FF2B5EF4-FFF2-40B4-BE49-F238E27FC236}">
              <a16:creationId xmlns:a16="http://schemas.microsoft.com/office/drawing/2014/main" id="{961FFC08-A27A-4C73-AC5C-A3D117EBECAC}"/>
            </a:ext>
          </a:extLst>
        </xdr:cNvPr>
        <xdr:cNvCxnSpPr/>
      </xdr:nvCxnSpPr>
      <xdr:spPr>
        <a:xfrm>
          <a:off x="11867605" y="1463143"/>
          <a:ext cx="0" cy="117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144780</xdr:colOff>
      <xdr:row>11</xdr:row>
      <xdr:rowOff>104094</xdr:rowOff>
    </xdr:from>
    <xdr:ext cx="432000" cy="0"/>
    <xdr:cxnSp macro="">
      <xdr:nvCxnSpPr>
        <xdr:cNvPr id="374" name="直線コネクタ 373">
          <a:extLst>
            <a:ext uri="{FF2B5EF4-FFF2-40B4-BE49-F238E27FC236}">
              <a16:creationId xmlns:a16="http://schemas.microsoft.com/office/drawing/2014/main" id="{F38AA6F1-6C76-41CB-BBE9-48E324C71AD0}"/>
            </a:ext>
          </a:extLst>
        </xdr:cNvPr>
        <xdr:cNvCxnSpPr/>
      </xdr:nvCxnSpPr>
      <xdr:spPr>
        <a:xfrm>
          <a:off x="11937387" y="2647597"/>
          <a:ext cx="432000"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12767</xdr:colOff>
      <xdr:row>8</xdr:row>
      <xdr:rowOff>81340</xdr:rowOff>
    </xdr:from>
    <xdr:ext cx="224998" cy="268022"/>
    <xdr:sp macro="" textlink="">
      <xdr:nvSpPr>
        <xdr:cNvPr id="375" name="テキスト ボックス 374">
          <a:extLst>
            <a:ext uri="{FF2B5EF4-FFF2-40B4-BE49-F238E27FC236}">
              <a16:creationId xmlns:a16="http://schemas.microsoft.com/office/drawing/2014/main" id="{FEAC8019-DEAC-46CC-9C77-385E9BFAA6B6}"/>
            </a:ext>
          </a:extLst>
        </xdr:cNvPr>
        <xdr:cNvSpPr txBox="1"/>
      </xdr:nvSpPr>
      <xdr:spPr>
        <a:xfrm rot="16200000">
          <a:off x="11649855" y="1931652"/>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H</a:t>
          </a:r>
          <a:endParaRPr kumimoji="1" lang="ja-JP" altLang="en-US" sz="900" i="1"/>
        </a:p>
      </xdr:txBody>
    </xdr:sp>
    <xdr:clientData/>
  </xdr:oneCellAnchor>
  <xdr:oneCellAnchor>
    <xdr:from>
      <xdr:col>60</xdr:col>
      <xdr:colOff>178927</xdr:colOff>
      <xdr:row>7</xdr:row>
      <xdr:rowOff>18794</xdr:rowOff>
    </xdr:from>
    <xdr:ext cx="54000" cy="0"/>
    <xdr:cxnSp macro="">
      <xdr:nvCxnSpPr>
        <xdr:cNvPr id="376" name="直線コネクタ 375">
          <a:extLst>
            <a:ext uri="{FF2B5EF4-FFF2-40B4-BE49-F238E27FC236}">
              <a16:creationId xmlns:a16="http://schemas.microsoft.com/office/drawing/2014/main" id="{5D69F3BD-E8BA-4F58-BA84-9F2BC3F17D87}"/>
            </a:ext>
          </a:extLst>
        </xdr:cNvPr>
        <xdr:cNvCxnSpPr/>
      </xdr:nvCxnSpPr>
      <xdr:spPr>
        <a:xfrm>
          <a:off x="13962162" y="1626838"/>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60</xdr:col>
      <xdr:colOff>178927</xdr:colOff>
      <xdr:row>9</xdr:row>
      <xdr:rowOff>78079</xdr:rowOff>
    </xdr:from>
    <xdr:ext cx="54000" cy="0"/>
    <xdr:cxnSp macro="">
      <xdr:nvCxnSpPr>
        <xdr:cNvPr id="377" name="直線コネクタ 376">
          <a:extLst>
            <a:ext uri="{FF2B5EF4-FFF2-40B4-BE49-F238E27FC236}">
              <a16:creationId xmlns:a16="http://schemas.microsoft.com/office/drawing/2014/main" id="{F9FB540D-F092-4762-8F8D-6B810A168878}"/>
            </a:ext>
          </a:extLst>
        </xdr:cNvPr>
        <xdr:cNvCxnSpPr/>
      </xdr:nvCxnSpPr>
      <xdr:spPr>
        <a:xfrm>
          <a:off x="14052582" y="2159127"/>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131716</xdr:colOff>
      <xdr:row>1</xdr:row>
      <xdr:rowOff>227610</xdr:rowOff>
    </xdr:from>
    <xdr:ext cx="3373484" cy="3384570"/>
    <xdr:sp macro="" textlink="">
      <xdr:nvSpPr>
        <xdr:cNvPr id="378" name="円弧 377">
          <a:extLst>
            <a:ext uri="{FF2B5EF4-FFF2-40B4-BE49-F238E27FC236}">
              <a16:creationId xmlns:a16="http://schemas.microsoft.com/office/drawing/2014/main" id="{6C39A912-EEB1-43C2-B450-3D94CACD7D5F}"/>
            </a:ext>
          </a:extLst>
        </xdr:cNvPr>
        <xdr:cNvSpPr/>
      </xdr:nvSpPr>
      <xdr:spPr>
        <a:xfrm>
          <a:off x="12247516" y="456210"/>
          <a:ext cx="3373484" cy="3384570"/>
        </a:xfrm>
        <a:prstGeom prst="arc">
          <a:avLst>
            <a:gd name="adj1" fmla="val 21569155"/>
            <a:gd name="adj2" fmla="val 9661592"/>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54</xdr:col>
      <xdr:colOff>7619</xdr:colOff>
      <xdr:row>7</xdr:row>
      <xdr:rowOff>18794</xdr:rowOff>
    </xdr:from>
    <xdr:ext cx="54000" cy="0"/>
    <xdr:cxnSp macro="">
      <xdr:nvCxnSpPr>
        <xdr:cNvPr id="379" name="直線コネクタ 378">
          <a:extLst>
            <a:ext uri="{FF2B5EF4-FFF2-40B4-BE49-F238E27FC236}">
              <a16:creationId xmlns:a16="http://schemas.microsoft.com/office/drawing/2014/main" id="{155F2DC4-C489-4424-93FB-E0E5866C37D7}"/>
            </a:ext>
          </a:extLst>
        </xdr:cNvPr>
        <xdr:cNvCxnSpPr/>
      </xdr:nvCxnSpPr>
      <xdr:spPr>
        <a:xfrm>
          <a:off x="12412531" y="1626838"/>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54</xdr:col>
      <xdr:colOff>7619</xdr:colOff>
      <xdr:row>9</xdr:row>
      <xdr:rowOff>78079</xdr:rowOff>
    </xdr:from>
    <xdr:ext cx="54000" cy="0"/>
    <xdr:cxnSp macro="">
      <xdr:nvCxnSpPr>
        <xdr:cNvPr id="380" name="直線コネクタ 379">
          <a:extLst>
            <a:ext uri="{FF2B5EF4-FFF2-40B4-BE49-F238E27FC236}">
              <a16:creationId xmlns:a16="http://schemas.microsoft.com/office/drawing/2014/main" id="{CC686B6B-3F62-4E2B-A8B7-CDE3299DC2E1}"/>
            </a:ext>
          </a:extLst>
        </xdr:cNvPr>
        <xdr:cNvCxnSpPr/>
      </xdr:nvCxnSpPr>
      <xdr:spPr>
        <a:xfrm>
          <a:off x="12493909" y="2159127"/>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54</xdr:col>
      <xdr:colOff>45720</xdr:colOff>
      <xdr:row>6</xdr:row>
      <xdr:rowOff>216945</xdr:rowOff>
    </xdr:from>
    <xdr:ext cx="1530000" cy="54000"/>
    <xdr:sp macro="" textlink="">
      <xdr:nvSpPr>
        <xdr:cNvPr id="381" name="正方形/長方形 380">
          <a:extLst>
            <a:ext uri="{FF2B5EF4-FFF2-40B4-BE49-F238E27FC236}">
              <a16:creationId xmlns:a16="http://schemas.microsoft.com/office/drawing/2014/main" id="{B0BA5C0A-335A-40DE-A43C-E18AE7C13A9D}"/>
            </a:ext>
          </a:extLst>
        </xdr:cNvPr>
        <xdr:cNvSpPr/>
      </xdr:nvSpPr>
      <xdr:spPr>
        <a:xfrm>
          <a:off x="12450632" y="1595269"/>
          <a:ext cx="1530000" cy="540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54</xdr:col>
      <xdr:colOff>45720</xdr:colOff>
      <xdr:row>9</xdr:row>
      <xdr:rowOff>46510</xdr:rowOff>
    </xdr:from>
    <xdr:ext cx="1530000" cy="54000"/>
    <xdr:sp macro="" textlink="">
      <xdr:nvSpPr>
        <xdr:cNvPr id="382" name="正方形/長方形 381">
          <a:extLst>
            <a:ext uri="{FF2B5EF4-FFF2-40B4-BE49-F238E27FC236}">
              <a16:creationId xmlns:a16="http://schemas.microsoft.com/office/drawing/2014/main" id="{CEC8E6C5-F270-4D7B-A7A2-668AA43F058B}"/>
            </a:ext>
          </a:extLst>
        </xdr:cNvPr>
        <xdr:cNvSpPr/>
      </xdr:nvSpPr>
      <xdr:spPr>
        <a:xfrm>
          <a:off x="12532010" y="2127558"/>
          <a:ext cx="1530000" cy="540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54</xdr:col>
      <xdr:colOff>105601</xdr:colOff>
      <xdr:row>13</xdr:row>
      <xdr:rowOff>33488</xdr:rowOff>
    </xdr:from>
    <xdr:ext cx="0" cy="151685"/>
    <xdr:cxnSp macro="">
      <xdr:nvCxnSpPr>
        <xdr:cNvPr id="383" name="直線コネクタ 382">
          <a:extLst>
            <a:ext uri="{FF2B5EF4-FFF2-40B4-BE49-F238E27FC236}">
              <a16:creationId xmlns:a16="http://schemas.microsoft.com/office/drawing/2014/main" id="{45F505B4-DD30-4FA0-9E88-2BD986426714}"/>
            </a:ext>
          </a:extLst>
        </xdr:cNvPr>
        <xdr:cNvCxnSpPr/>
      </xdr:nvCxnSpPr>
      <xdr:spPr>
        <a:xfrm rot="19800000">
          <a:off x="12591891" y="3039447"/>
          <a:ext cx="0" cy="1516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55</xdr:col>
      <xdr:colOff>77448</xdr:colOff>
      <xdr:row>14</xdr:row>
      <xdr:rowOff>81070</xdr:rowOff>
    </xdr:from>
    <xdr:ext cx="0" cy="177083"/>
    <xdr:cxnSp macro="">
      <xdr:nvCxnSpPr>
        <xdr:cNvPr id="384" name="直線コネクタ 383">
          <a:extLst>
            <a:ext uri="{FF2B5EF4-FFF2-40B4-BE49-F238E27FC236}">
              <a16:creationId xmlns:a16="http://schemas.microsoft.com/office/drawing/2014/main" id="{2D38A711-CA2F-41DE-8CE0-7483AA30C7C5}"/>
            </a:ext>
          </a:extLst>
        </xdr:cNvPr>
        <xdr:cNvCxnSpPr/>
      </xdr:nvCxnSpPr>
      <xdr:spPr>
        <a:xfrm rot="18900000">
          <a:off x="12650448" y="3281470"/>
          <a:ext cx="0"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29759</xdr:colOff>
      <xdr:row>15</xdr:row>
      <xdr:rowOff>178575</xdr:rowOff>
    </xdr:from>
    <xdr:ext cx="177083" cy="5951"/>
    <xdr:cxnSp macro="">
      <xdr:nvCxnSpPr>
        <xdr:cNvPr id="385" name="直線コネクタ 384">
          <a:extLst>
            <a:ext uri="{FF2B5EF4-FFF2-40B4-BE49-F238E27FC236}">
              <a16:creationId xmlns:a16="http://schemas.microsoft.com/office/drawing/2014/main" id="{5A387908-AC4A-42E4-8ACE-DFC0817AF4C5}"/>
            </a:ext>
          </a:extLst>
        </xdr:cNvPr>
        <xdr:cNvCxnSpPr/>
      </xdr:nvCxnSpPr>
      <xdr:spPr>
        <a:xfrm rot="18000000">
          <a:off x="12916925" y="3522009"/>
          <a:ext cx="5951"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197898</xdr:colOff>
      <xdr:row>16</xdr:row>
      <xdr:rowOff>144617</xdr:rowOff>
    </xdr:from>
    <xdr:ext cx="180713" cy="0"/>
    <xdr:cxnSp macro="">
      <xdr:nvCxnSpPr>
        <xdr:cNvPr id="386" name="直線コネクタ 385">
          <a:extLst>
            <a:ext uri="{FF2B5EF4-FFF2-40B4-BE49-F238E27FC236}">
              <a16:creationId xmlns:a16="http://schemas.microsoft.com/office/drawing/2014/main" id="{F46D6228-AFEB-4538-A5D1-D3EB56E1CFFA}"/>
            </a:ext>
          </a:extLst>
        </xdr:cNvPr>
        <xdr:cNvCxnSpPr/>
      </xdr:nvCxnSpPr>
      <xdr:spPr>
        <a:xfrm rot="17100000">
          <a:off x="13318455" y="3732642"/>
          <a:ext cx="0" cy="18071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59</xdr:col>
      <xdr:colOff>174100</xdr:colOff>
      <xdr:row>17</xdr:row>
      <xdr:rowOff>23847</xdr:rowOff>
    </xdr:from>
    <xdr:ext cx="177084" cy="0"/>
    <xdr:cxnSp macro="">
      <xdr:nvCxnSpPr>
        <xdr:cNvPr id="387" name="直線コネクタ 386">
          <a:extLst>
            <a:ext uri="{FF2B5EF4-FFF2-40B4-BE49-F238E27FC236}">
              <a16:creationId xmlns:a16="http://schemas.microsoft.com/office/drawing/2014/main" id="{EF3F2A16-FB55-4D98-A9CC-5114A6140F0E}"/>
            </a:ext>
          </a:extLst>
        </xdr:cNvPr>
        <xdr:cNvCxnSpPr/>
      </xdr:nvCxnSpPr>
      <xdr:spPr>
        <a:xfrm rot="16500000">
          <a:off x="13750042" y="384228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122349</xdr:colOff>
      <xdr:row>17</xdr:row>
      <xdr:rowOff>10116</xdr:rowOff>
    </xdr:from>
    <xdr:ext cx="177084" cy="5256"/>
    <xdr:cxnSp macro="">
      <xdr:nvCxnSpPr>
        <xdr:cNvPr id="388" name="直線コネクタ 387">
          <a:extLst>
            <a:ext uri="{FF2B5EF4-FFF2-40B4-BE49-F238E27FC236}">
              <a16:creationId xmlns:a16="http://schemas.microsoft.com/office/drawing/2014/main" id="{DCC224DD-70B6-4793-8D0A-B7F0CF6472BE}"/>
            </a:ext>
          </a:extLst>
        </xdr:cNvPr>
        <xdr:cNvCxnSpPr/>
      </xdr:nvCxnSpPr>
      <xdr:spPr>
        <a:xfrm rot="15900000">
          <a:off x="14152863" y="3831184"/>
          <a:ext cx="5256"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64268</xdr:colOff>
      <xdr:row>16</xdr:row>
      <xdr:rowOff>156100</xdr:rowOff>
    </xdr:from>
    <xdr:ext cx="173455" cy="0"/>
    <xdr:cxnSp macro="">
      <xdr:nvCxnSpPr>
        <xdr:cNvPr id="389" name="直線コネクタ 388">
          <a:extLst>
            <a:ext uri="{FF2B5EF4-FFF2-40B4-BE49-F238E27FC236}">
              <a16:creationId xmlns:a16="http://schemas.microsoft.com/office/drawing/2014/main" id="{28355827-4BC3-43E9-A6CA-BC33DF46844C}"/>
            </a:ext>
          </a:extLst>
        </xdr:cNvPr>
        <xdr:cNvCxnSpPr/>
      </xdr:nvCxnSpPr>
      <xdr:spPr>
        <a:xfrm rot="15300000">
          <a:off x="14718334" y="3790034"/>
          <a:ext cx="0" cy="17345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186558</xdr:colOff>
      <xdr:row>15</xdr:row>
      <xdr:rowOff>237163</xdr:rowOff>
    </xdr:from>
    <xdr:ext cx="173455" cy="0"/>
    <xdr:cxnSp macro="">
      <xdr:nvCxnSpPr>
        <xdr:cNvPr id="390" name="直線コネクタ 389">
          <a:extLst>
            <a:ext uri="{FF2B5EF4-FFF2-40B4-BE49-F238E27FC236}">
              <a16:creationId xmlns:a16="http://schemas.microsoft.com/office/drawing/2014/main" id="{4CBD75C6-2275-4FD1-BF38-9831350AC87E}"/>
            </a:ext>
          </a:extLst>
        </xdr:cNvPr>
        <xdr:cNvCxnSpPr/>
      </xdr:nvCxnSpPr>
      <xdr:spPr>
        <a:xfrm rot="14400000">
          <a:off x="14903686" y="3579435"/>
          <a:ext cx="0" cy="17345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66</xdr:col>
      <xdr:colOff>24244</xdr:colOff>
      <xdr:row>14</xdr:row>
      <xdr:rowOff>207486</xdr:rowOff>
    </xdr:from>
    <xdr:ext cx="180713" cy="5322"/>
    <xdr:cxnSp macro="">
      <xdr:nvCxnSpPr>
        <xdr:cNvPr id="391" name="直線コネクタ 390">
          <a:extLst>
            <a:ext uri="{FF2B5EF4-FFF2-40B4-BE49-F238E27FC236}">
              <a16:creationId xmlns:a16="http://schemas.microsoft.com/office/drawing/2014/main" id="{30BAE3E7-154E-4D62-9755-104A6014D254}"/>
            </a:ext>
          </a:extLst>
        </xdr:cNvPr>
        <xdr:cNvCxnSpPr/>
      </xdr:nvCxnSpPr>
      <xdr:spPr>
        <a:xfrm rot="13500000">
          <a:off x="15372961" y="3356976"/>
          <a:ext cx="5322" cy="18071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119044</xdr:colOff>
      <xdr:row>13</xdr:row>
      <xdr:rowOff>81994</xdr:rowOff>
    </xdr:from>
    <xdr:ext cx="0" cy="151685"/>
    <xdr:cxnSp macro="">
      <xdr:nvCxnSpPr>
        <xdr:cNvPr id="392" name="直線コネクタ 391">
          <a:extLst>
            <a:ext uri="{FF2B5EF4-FFF2-40B4-BE49-F238E27FC236}">
              <a16:creationId xmlns:a16="http://schemas.microsoft.com/office/drawing/2014/main" id="{887971D6-2374-4D5C-8356-D11B152F90D2}"/>
            </a:ext>
          </a:extLst>
        </xdr:cNvPr>
        <xdr:cNvCxnSpPr/>
      </xdr:nvCxnSpPr>
      <xdr:spPr>
        <a:xfrm rot="12600000">
          <a:off x="15611292" y="3087953"/>
          <a:ext cx="0" cy="1516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68</xdr:col>
      <xdr:colOff>55942</xdr:colOff>
      <xdr:row>11</xdr:row>
      <xdr:rowOff>177091</xdr:rowOff>
    </xdr:from>
    <xdr:ext cx="0" cy="177083"/>
    <xdr:cxnSp macro="">
      <xdr:nvCxnSpPr>
        <xdr:cNvPr id="393" name="直線コネクタ 392">
          <a:extLst>
            <a:ext uri="{FF2B5EF4-FFF2-40B4-BE49-F238E27FC236}">
              <a16:creationId xmlns:a16="http://schemas.microsoft.com/office/drawing/2014/main" id="{8A53BB04-F0C7-462D-A49E-26F045032E37}"/>
            </a:ext>
          </a:extLst>
        </xdr:cNvPr>
        <xdr:cNvCxnSpPr/>
      </xdr:nvCxnSpPr>
      <xdr:spPr>
        <a:xfrm rot="11700000">
          <a:off x="15779418" y="2720594"/>
          <a:ext cx="0"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68</xdr:col>
      <xdr:colOff>137586</xdr:colOff>
      <xdr:row>9</xdr:row>
      <xdr:rowOff>160349</xdr:rowOff>
    </xdr:from>
    <xdr:ext cx="0" cy="177084"/>
    <xdr:cxnSp macro="">
      <xdr:nvCxnSpPr>
        <xdr:cNvPr id="394" name="直線コネクタ 393">
          <a:extLst>
            <a:ext uri="{FF2B5EF4-FFF2-40B4-BE49-F238E27FC236}">
              <a16:creationId xmlns:a16="http://schemas.microsoft.com/office/drawing/2014/main" id="{F91FB6D9-5F8F-4DE9-8E52-3A1A4E91F65B}"/>
            </a:ext>
          </a:extLst>
        </xdr:cNvPr>
        <xdr:cNvCxnSpPr/>
      </xdr:nvCxnSpPr>
      <xdr:spPr>
        <a:xfrm rot="11100000">
          <a:off x="15861062" y="224139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54</xdr:col>
      <xdr:colOff>0</xdr:colOff>
      <xdr:row>9</xdr:row>
      <xdr:rowOff>84083</xdr:rowOff>
    </xdr:from>
    <xdr:ext cx="1639613" cy="462455"/>
    <xdr:cxnSp macro="">
      <xdr:nvCxnSpPr>
        <xdr:cNvPr id="395" name="直線コネクタ 394">
          <a:extLst>
            <a:ext uri="{FF2B5EF4-FFF2-40B4-BE49-F238E27FC236}">
              <a16:creationId xmlns:a16="http://schemas.microsoft.com/office/drawing/2014/main" id="{DAF9274F-3757-447C-9A20-F590CCFE5709}"/>
            </a:ext>
          </a:extLst>
        </xdr:cNvPr>
        <xdr:cNvCxnSpPr/>
      </xdr:nvCxnSpPr>
      <xdr:spPr>
        <a:xfrm flipH="1">
          <a:off x="12486290" y="2165131"/>
          <a:ext cx="1639613" cy="462455"/>
        </a:xfrm>
        <a:prstGeom prst="line">
          <a:avLst/>
        </a:prstGeom>
        <a:ln w="3175">
          <a:solidFill>
            <a:schemeClr val="accent1"/>
          </a:solidFill>
          <a:headEnd type="none"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23899</xdr:colOff>
      <xdr:row>9</xdr:row>
      <xdr:rowOff>78079</xdr:rowOff>
    </xdr:from>
    <xdr:ext cx="161158" cy="0"/>
    <xdr:cxnSp macro="">
      <xdr:nvCxnSpPr>
        <xdr:cNvPr id="396" name="直線コネクタ 395">
          <a:extLst>
            <a:ext uri="{FF2B5EF4-FFF2-40B4-BE49-F238E27FC236}">
              <a16:creationId xmlns:a16="http://schemas.microsoft.com/office/drawing/2014/main" id="{A4B9F010-8A9E-4209-9A40-EFE8DC8A50A9}"/>
            </a:ext>
          </a:extLst>
        </xdr:cNvPr>
        <xdr:cNvCxnSpPr/>
      </xdr:nvCxnSpPr>
      <xdr:spPr>
        <a:xfrm>
          <a:off x="13968499" y="2364079"/>
          <a:ext cx="161158" cy="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60</xdr:col>
      <xdr:colOff>34410</xdr:colOff>
      <xdr:row>8</xdr:row>
      <xdr:rowOff>18046</xdr:rowOff>
    </xdr:from>
    <xdr:ext cx="435600" cy="440680"/>
    <xdr:sp macro="" textlink="">
      <xdr:nvSpPr>
        <xdr:cNvPr id="397" name="円弧 396">
          <a:extLst>
            <a:ext uri="{FF2B5EF4-FFF2-40B4-BE49-F238E27FC236}">
              <a16:creationId xmlns:a16="http://schemas.microsoft.com/office/drawing/2014/main" id="{4DF306DD-84C8-4A14-8902-16D23D6E31AA}"/>
            </a:ext>
          </a:extLst>
        </xdr:cNvPr>
        <xdr:cNvSpPr/>
      </xdr:nvSpPr>
      <xdr:spPr>
        <a:xfrm>
          <a:off x="13908065" y="1867867"/>
          <a:ext cx="435600" cy="440680"/>
        </a:xfrm>
        <a:prstGeom prst="arc">
          <a:avLst>
            <a:gd name="adj1" fmla="val 5638350"/>
            <a:gd name="adj2" fmla="val 8448767"/>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59</xdr:col>
      <xdr:colOff>223996</xdr:colOff>
      <xdr:row>9</xdr:row>
      <xdr:rowOff>142969</xdr:rowOff>
    </xdr:from>
    <xdr:ext cx="245260" cy="224998"/>
    <xdr:sp macro="" textlink="">
      <xdr:nvSpPr>
        <xdr:cNvPr id="398" name="テキスト ボックス 397">
          <a:extLst>
            <a:ext uri="{FF2B5EF4-FFF2-40B4-BE49-F238E27FC236}">
              <a16:creationId xmlns:a16="http://schemas.microsoft.com/office/drawing/2014/main" id="{21F6C81C-7A55-44F4-9ABE-BBB2E1F10A3E}"/>
            </a:ext>
          </a:extLst>
        </xdr:cNvPr>
        <xdr:cNvSpPr txBox="1"/>
      </xdr:nvSpPr>
      <xdr:spPr>
        <a:xfrm>
          <a:off x="13866424" y="2224017"/>
          <a:ext cx="245260"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α</a:t>
          </a:r>
          <a:endParaRPr kumimoji="1" lang="ja-JP" altLang="en-US" sz="900" i="1"/>
        </a:p>
      </xdr:txBody>
    </xdr:sp>
    <xdr:clientData/>
  </xdr:oneCellAnchor>
  <xdr:oneCellAnchor>
    <xdr:from>
      <xdr:col>64</xdr:col>
      <xdr:colOff>215604</xdr:colOff>
      <xdr:row>10</xdr:row>
      <xdr:rowOff>114039</xdr:rowOff>
    </xdr:from>
    <xdr:ext cx="0" cy="226600"/>
    <xdr:cxnSp macro="">
      <xdr:nvCxnSpPr>
        <xdr:cNvPr id="402" name="直線コネクタ 401">
          <a:extLst>
            <a:ext uri="{FF2B5EF4-FFF2-40B4-BE49-F238E27FC236}">
              <a16:creationId xmlns:a16="http://schemas.microsoft.com/office/drawing/2014/main" id="{C41BF1AD-71E6-406C-B67D-48165E8A4FF3}"/>
            </a:ext>
          </a:extLst>
        </xdr:cNvPr>
        <xdr:cNvCxnSpPr/>
      </xdr:nvCxnSpPr>
      <xdr:spPr>
        <a:xfrm>
          <a:off x="15014170" y="2426315"/>
          <a:ext cx="0" cy="226600"/>
        </a:xfrm>
        <a:prstGeom prst="line">
          <a:avLst/>
        </a:prstGeom>
        <a:ln w="63500">
          <a:solidFill>
            <a:schemeClr val="tx1"/>
          </a:solidFill>
          <a:prstDash val="solid"/>
          <a:tailEnd type="triangle" w="med"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182869</xdr:colOff>
      <xdr:row>9</xdr:row>
      <xdr:rowOff>78079</xdr:rowOff>
    </xdr:from>
    <xdr:ext cx="118828" cy="0"/>
    <xdr:cxnSp macro="">
      <xdr:nvCxnSpPr>
        <xdr:cNvPr id="403" name="直線コネクタ 402">
          <a:extLst>
            <a:ext uri="{FF2B5EF4-FFF2-40B4-BE49-F238E27FC236}">
              <a16:creationId xmlns:a16="http://schemas.microsoft.com/office/drawing/2014/main" id="{06DBFD5D-3C9C-4F86-AF68-55CB04DC18B3}"/>
            </a:ext>
          </a:extLst>
        </xdr:cNvPr>
        <xdr:cNvCxnSpPr/>
      </xdr:nvCxnSpPr>
      <xdr:spPr>
        <a:xfrm>
          <a:off x="15675117" y="2159127"/>
          <a:ext cx="118828" cy="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71586</xdr:colOff>
      <xdr:row>9</xdr:row>
      <xdr:rowOff>176340</xdr:rowOff>
    </xdr:from>
    <xdr:ext cx="280782" cy="224998"/>
    <xdr:sp macro="" textlink="">
      <xdr:nvSpPr>
        <xdr:cNvPr id="404" name="テキスト ボックス 403">
          <a:extLst>
            <a:ext uri="{FF2B5EF4-FFF2-40B4-BE49-F238E27FC236}">
              <a16:creationId xmlns:a16="http://schemas.microsoft.com/office/drawing/2014/main" id="{22BC3F72-D51A-4DC0-A217-EE0FED995F7D}"/>
            </a:ext>
          </a:extLst>
        </xdr:cNvPr>
        <xdr:cNvSpPr txBox="1"/>
      </xdr:nvSpPr>
      <xdr:spPr>
        <a:xfrm>
          <a:off x="14870152" y="2257388"/>
          <a:ext cx="28078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W</a:t>
          </a:r>
          <a:endParaRPr kumimoji="1" lang="ja-JP" altLang="en-US" sz="900" i="1"/>
        </a:p>
      </xdr:txBody>
    </xdr:sp>
    <xdr:clientData/>
  </xdr:oneCellAnchor>
  <xdr:oneCellAnchor>
    <xdr:from>
      <xdr:col>64</xdr:col>
      <xdr:colOff>32044</xdr:colOff>
      <xdr:row>4</xdr:row>
      <xdr:rowOff>57132</xdr:rowOff>
    </xdr:from>
    <xdr:ext cx="235898" cy="224998"/>
    <xdr:sp macro="" textlink="">
      <xdr:nvSpPr>
        <xdr:cNvPr id="405" name="テキスト ボックス 404">
          <a:extLst>
            <a:ext uri="{FF2B5EF4-FFF2-40B4-BE49-F238E27FC236}">
              <a16:creationId xmlns:a16="http://schemas.microsoft.com/office/drawing/2014/main" id="{9664BBE6-1B5B-4CD3-BF2A-A1AA2485C79F}"/>
            </a:ext>
          </a:extLst>
        </xdr:cNvPr>
        <xdr:cNvSpPr txBox="1"/>
      </xdr:nvSpPr>
      <xdr:spPr>
        <a:xfrm>
          <a:off x="14830610" y="982042"/>
          <a:ext cx="2358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x</a:t>
          </a:r>
          <a:endParaRPr kumimoji="1" lang="ja-JP" altLang="en-US" sz="900" i="1"/>
        </a:p>
      </xdr:txBody>
    </xdr:sp>
    <xdr:clientData/>
  </xdr:oneCellAnchor>
  <xdr:oneCellAnchor>
    <xdr:from>
      <xdr:col>65</xdr:col>
      <xdr:colOff>8703</xdr:colOff>
      <xdr:row>15</xdr:row>
      <xdr:rowOff>222747</xdr:rowOff>
    </xdr:from>
    <xdr:ext cx="270523" cy="224998"/>
    <xdr:sp macro="" textlink="">
      <xdr:nvSpPr>
        <xdr:cNvPr id="406" name="テキスト ボックス 405">
          <a:extLst>
            <a:ext uri="{FF2B5EF4-FFF2-40B4-BE49-F238E27FC236}">
              <a16:creationId xmlns:a16="http://schemas.microsoft.com/office/drawing/2014/main" id="{856E66C5-98BB-45C9-A988-A2B952D31F16}"/>
            </a:ext>
          </a:extLst>
        </xdr:cNvPr>
        <xdr:cNvSpPr txBox="1"/>
      </xdr:nvSpPr>
      <xdr:spPr>
        <a:xfrm rot="19800000">
          <a:off x="14867703" y="3880347"/>
          <a:ext cx="270523"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c</a:t>
          </a:r>
          <a:r>
            <a:rPr kumimoji="1" lang="ja-JP" altLang="en-US" sz="900" i="1"/>
            <a:t>₀</a:t>
          </a:r>
          <a:endParaRPr kumimoji="1" lang="ja-JP" altLang="en-US" sz="900" i="0"/>
        </a:p>
      </xdr:txBody>
    </xdr:sp>
    <xdr:clientData/>
  </xdr:oneCellAnchor>
  <xdr:oneCellAnchor>
    <xdr:from>
      <xdr:col>61</xdr:col>
      <xdr:colOff>29153</xdr:colOff>
      <xdr:row>5</xdr:row>
      <xdr:rowOff>21409</xdr:rowOff>
    </xdr:from>
    <xdr:ext cx="1674000" cy="0"/>
    <xdr:cxnSp macro="">
      <xdr:nvCxnSpPr>
        <xdr:cNvPr id="407" name="直線コネクタ 406">
          <a:extLst>
            <a:ext uri="{FF2B5EF4-FFF2-40B4-BE49-F238E27FC236}">
              <a16:creationId xmlns:a16="http://schemas.microsoft.com/office/drawing/2014/main" id="{7CEAA298-6408-4EA7-8360-5CF29D0B7593}"/>
            </a:ext>
          </a:extLst>
        </xdr:cNvPr>
        <xdr:cNvCxnSpPr/>
      </xdr:nvCxnSpPr>
      <xdr:spPr>
        <a:xfrm>
          <a:off x="14134036" y="1177547"/>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68</xdr:col>
      <xdr:colOff>86063</xdr:colOff>
      <xdr:row>4</xdr:row>
      <xdr:rowOff>203303</xdr:rowOff>
    </xdr:from>
    <xdr:ext cx="0" cy="180000"/>
    <xdr:cxnSp macro="">
      <xdr:nvCxnSpPr>
        <xdr:cNvPr id="408" name="直線コネクタ 407">
          <a:extLst>
            <a:ext uri="{FF2B5EF4-FFF2-40B4-BE49-F238E27FC236}">
              <a16:creationId xmlns:a16="http://schemas.microsoft.com/office/drawing/2014/main" id="{B26E59A7-3427-4DEF-81C4-3A605B096E99}"/>
            </a:ext>
          </a:extLst>
        </xdr:cNvPr>
        <xdr:cNvCxnSpPr/>
      </xdr:nvCxnSpPr>
      <xdr:spPr>
        <a:xfrm>
          <a:off x="15809539" y="1128213"/>
          <a:ext cx="0" cy="18000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32420</xdr:colOff>
      <xdr:row>4</xdr:row>
      <xdr:rowOff>203303</xdr:rowOff>
    </xdr:from>
    <xdr:ext cx="0" cy="180000"/>
    <xdr:cxnSp macro="">
      <xdr:nvCxnSpPr>
        <xdr:cNvPr id="409" name="直線コネクタ 408">
          <a:extLst>
            <a:ext uri="{FF2B5EF4-FFF2-40B4-BE49-F238E27FC236}">
              <a16:creationId xmlns:a16="http://schemas.microsoft.com/office/drawing/2014/main" id="{70EA9502-47B8-4F51-8FE3-0F2F32BB6DD9}"/>
            </a:ext>
          </a:extLst>
        </xdr:cNvPr>
        <xdr:cNvCxnSpPr/>
      </xdr:nvCxnSpPr>
      <xdr:spPr>
        <a:xfrm>
          <a:off x="14137303" y="1128213"/>
          <a:ext cx="0" cy="18000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163461</xdr:colOff>
      <xdr:row>6</xdr:row>
      <xdr:rowOff>74032</xdr:rowOff>
    </xdr:from>
    <xdr:ext cx="0" cy="108000"/>
    <xdr:cxnSp macro="">
      <xdr:nvCxnSpPr>
        <xdr:cNvPr id="410" name="直線コネクタ 409">
          <a:extLst>
            <a:ext uri="{FF2B5EF4-FFF2-40B4-BE49-F238E27FC236}">
              <a16:creationId xmlns:a16="http://schemas.microsoft.com/office/drawing/2014/main" id="{AA27A55C-5363-4D9B-8AFD-34A8E3CACC49}"/>
            </a:ext>
          </a:extLst>
        </xdr:cNvPr>
        <xdr:cNvCxnSpPr/>
      </xdr:nvCxnSpPr>
      <xdr:spPr>
        <a:xfrm rot="2700000">
          <a:off x="14445571" y="1515398"/>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193941</xdr:colOff>
      <xdr:row>6</xdr:row>
      <xdr:rowOff>74031</xdr:rowOff>
    </xdr:from>
    <xdr:ext cx="0" cy="108000"/>
    <xdr:cxnSp macro="">
      <xdr:nvCxnSpPr>
        <xdr:cNvPr id="411" name="直線コネクタ 410">
          <a:extLst>
            <a:ext uri="{FF2B5EF4-FFF2-40B4-BE49-F238E27FC236}">
              <a16:creationId xmlns:a16="http://schemas.microsoft.com/office/drawing/2014/main" id="{34E819AA-0FF0-4D15-9B40-A315DCF3E7FD}"/>
            </a:ext>
          </a:extLst>
        </xdr:cNvPr>
        <xdr:cNvCxnSpPr/>
      </xdr:nvCxnSpPr>
      <xdr:spPr>
        <a:xfrm rot="2700000">
          <a:off x="14476051" y="1515397"/>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224422</xdr:colOff>
      <xdr:row>6</xdr:row>
      <xdr:rowOff>74031</xdr:rowOff>
    </xdr:from>
    <xdr:ext cx="0" cy="108000"/>
    <xdr:cxnSp macro="">
      <xdr:nvCxnSpPr>
        <xdr:cNvPr id="412" name="直線コネクタ 411">
          <a:extLst>
            <a:ext uri="{FF2B5EF4-FFF2-40B4-BE49-F238E27FC236}">
              <a16:creationId xmlns:a16="http://schemas.microsoft.com/office/drawing/2014/main" id="{8E36EC1C-655C-44F7-AFCF-F92C6280A279}"/>
            </a:ext>
          </a:extLst>
        </xdr:cNvPr>
        <xdr:cNvCxnSpPr/>
      </xdr:nvCxnSpPr>
      <xdr:spPr>
        <a:xfrm rot="2700000">
          <a:off x="14506532" y="1515397"/>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19576</xdr:colOff>
      <xdr:row>6</xdr:row>
      <xdr:rowOff>145134</xdr:rowOff>
    </xdr:from>
    <xdr:ext cx="54000" cy="0"/>
    <xdr:cxnSp macro="">
      <xdr:nvCxnSpPr>
        <xdr:cNvPr id="413" name="直線コネクタ 412">
          <a:extLst>
            <a:ext uri="{FF2B5EF4-FFF2-40B4-BE49-F238E27FC236}">
              <a16:creationId xmlns:a16="http://schemas.microsoft.com/office/drawing/2014/main" id="{AE2CA680-F571-4CDA-8596-9F6B6AA63A3C}"/>
            </a:ext>
          </a:extLst>
        </xdr:cNvPr>
        <xdr:cNvCxnSpPr/>
      </xdr:nvCxnSpPr>
      <xdr:spPr>
        <a:xfrm rot="8100000">
          <a:off x="14586914" y="153250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8146</xdr:colOff>
      <xdr:row>6</xdr:row>
      <xdr:rowOff>129894</xdr:rowOff>
    </xdr:from>
    <xdr:ext cx="54000" cy="0"/>
    <xdr:cxnSp macro="">
      <xdr:nvCxnSpPr>
        <xdr:cNvPr id="414" name="直線コネクタ 413">
          <a:extLst>
            <a:ext uri="{FF2B5EF4-FFF2-40B4-BE49-F238E27FC236}">
              <a16:creationId xmlns:a16="http://schemas.microsoft.com/office/drawing/2014/main" id="{62B0E8E3-2F97-40C5-840A-D5B35F795A16}"/>
            </a:ext>
          </a:extLst>
        </xdr:cNvPr>
        <xdr:cNvCxnSpPr/>
      </xdr:nvCxnSpPr>
      <xdr:spPr>
        <a:xfrm rot="8100000">
          <a:off x="14575484" y="151726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224134</xdr:colOff>
      <xdr:row>6</xdr:row>
      <xdr:rowOff>116559</xdr:rowOff>
    </xdr:from>
    <xdr:ext cx="54000" cy="0"/>
    <xdr:cxnSp macro="">
      <xdr:nvCxnSpPr>
        <xdr:cNvPr id="415" name="直線コネクタ 414">
          <a:extLst>
            <a:ext uri="{FF2B5EF4-FFF2-40B4-BE49-F238E27FC236}">
              <a16:creationId xmlns:a16="http://schemas.microsoft.com/office/drawing/2014/main" id="{36033D66-C13E-4E22-8BC6-C16DC1A81D8A}"/>
            </a:ext>
          </a:extLst>
        </xdr:cNvPr>
        <xdr:cNvCxnSpPr/>
      </xdr:nvCxnSpPr>
      <xdr:spPr>
        <a:xfrm rot="8100000">
          <a:off x="14560244" y="150392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67488</xdr:colOff>
      <xdr:row>6</xdr:row>
      <xdr:rowOff>74032</xdr:rowOff>
    </xdr:from>
    <xdr:ext cx="0" cy="108000"/>
    <xdr:cxnSp macro="">
      <xdr:nvCxnSpPr>
        <xdr:cNvPr id="416" name="直線コネクタ 415">
          <a:extLst>
            <a:ext uri="{FF2B5EF4-FFF2-40B4-BE49-F238E27FC236}">
              <a16:creationId xmlns:a16="http://schemas.microsoft.com/office/drawing/2014/main" id="{8456D2A5-61D4-44A0-BC44-F2466A51704C}"/>
            </a:ext>
          </a:extLst>
        </xdr:cNvPr>
        <xdr:cNvCxnSpPr/>
      </xdr:nvCxnSpPr>
      <xdr:spPr>
        <a:xfrm rot="2700000">
          <a:off x="14580826" y="1515398"/>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97968</xdr:colOff>
      <xdr:row>6</xdr:row>
      <xdr:rowOff>74031</xdr:rowOff>
    </xdr:from>
    <xdr:ext cx="0" cy="108000"/>
    <xdr:cxnSp macro="">
      <xdr:nvCxnSpPr>
        <xdr:cNvPr id="417" name="直線コネクタ 416">
          <a:extLst>
            <a:ext uri="{FF2B5EF4-FFF2-40B4-BE49-F238E27FC236}">
              <a16:creationId xmlns:a16="http://schemas.microsoft.com/office/drawing/2014/main" id="{4B8C1587-13C4-4642-93CB-E6FA6773C8CE}"/>
            </a:ext>
          </a:extLst>
        </xdr:cNvPr>
        <xdr:cNvCxnSpPr/>
      </xdr:nvCxnSpPr>
      <xdr:spPr>
        <a:xfrm rot="2700000">
          <a:off x="14611306" y="1515397"/>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131076</xdr:colOff>
      <xdr:row>6</xdr:row>
      <xdr:rowOff>74031</xdr:rowOff>
    </xdr:from>
    <xdr:ext cx="0" cy="108000"/>
    <xdr:cxnSp macro="">
      <xdr:nvCxnSpPr>
        <xdr:cNvPr id="418" name="直線コネクタ 417">
          <a:extLst>
            <a:ext uri="{FF2B5EF4-FFF2-40B4-BE49-F238E27FC236}">
              <a16:creationId xmlns:a16="http://schemas.microsoft.com/office/drawing/2014/main" id="{54BEEC65-D611-4297-996A-EB357D8E8A94}"/>
            </a:ext>
          </a:extLst>
        </xdr:cNvPr>
        <xdr:cNvCxnSpPr/>
      </xdr:nvCxnSpPr>
      <xdr:spPr>
        <a:xfrm rot="2700000">
          <a:off x="14644414" y="1515397"/>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157458</xdr:colOff>
      <xdr:row>6</xdr:row>
      <xdr:rowOff>145134</xdr:rowOff>
    </xdr:from>
    <xdr:ext cx="54000" cy="0"/>
    <xdr:cxnSp macro="">
      <xdr:nvCxnSpPr>
        <xdr:cNvPr id="419" name="直線コネクタ 418">
          <a:extLst>
            <a:ext uri="{FF2B5EF4-FFF2-40B4-BE49-F238E27FC236}">
              <a16:creationId xmlns:a16="http://schemas.microsoft.com/office/drawing/2014/main" id="{7528DE8C-CC48-4E8C-8B52-B563DCFBC27A}"/>
            </a:ext>
          </a:extLst>
        </xdr:cNvPr>
        <xdr:cNvCxnSpPr/>
      </xdr:nvCxnSpPr>
      <xdr:spPr>
        <a:xfrm rot="8100000">
          <a:off x="14724796" y="153250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146028</xdr:colOff>
      <xdr:row>6</xdr:row>
      <xdr:rowOff>129894</xdr:rowOff>
    </xdr:from>
    <xdr:ext cx="54000" cy="0"/>
    <xdr:cxnSp macro="">
      <xdr:nvCxnSpPr>
        <xdr:cNvPr id="420" name="直線コネクタ 419">
          <a:extLst>
            <a:ext uri="{FF2B5EF4-FFF2-40B4-BE49-F238E27FC236}">
              <a16:creationId xmlns:a16="http://schemas.microsoft.com/office/drawing/2014/main" id="{0A621BD8-2EBA-4535-96F1-5D9BEFEA7F97}"/>
            </a:ext>
          </a:extLst>
        </xdr:cNvPr>
        <xdr:cNvCxnSpPr/>
      </xdr:nvCxnSpPr>
      <xdr:spPr>
        <a:xfrm rot="8100000">
          <a:off x="14713366" y="151726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130788</xdr:colOff>
      <xdr:row>6</xdr:row>
      <xdr:rowOff>116559</xdr:rowOff>
    </xdr:from>
    <xdr:ext cx="54000" cy="0"/>
    <xdr:cxnSp macro="">
      <xdr:nvCxnSpPr>
        <xdr:cNvPr id="421" name="直線コネクタ 420">
          <a:extLst>
            <a:ext uri="{FF2B5EF4-FFF2-40B4-BE49-F238E27FC236}">
              <a16:creationId xmlns:a16="http://schemas.microsoft.com/office/drawing/2014/main" id="{72A81946-9EA1-43FB-8EA0-C8179C34FC10}"/>
            </a:ext>
          </a:extLst>
        </xdr:cNvPr>
        <xdr:cNvCxnSpPr/>
      </xdr:nvCxnSpPr>
      <xdr:spPr>
        <a:xfrm rot="8100000">
          <a:off x="14698126" y="150392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207275</xdr:colOff>
      <xdr:row>6</xdr:row>
      <xdr:rowOff>74032</xdr:rowOff>
    </xdr:from>
    <xdr:ext cx="0" cy="108000"/>
    <xdr:cxnSp macro="">
      <xdr:nvCxnSpPr>
        <xdr:cNvPr id="422" name="直線コネクタ 421">
          <a:extLst>
            <a:ext uri="{FF2B5EF4-FFF2-40B4-BE49-F238E27FC236}">
              <a16:creationId xmlns:a16="http://schemas.microsoft.com/office/drawing/2014/main" id="{8B4174CE-4B75-46DF-8F66-BFAB8DA4B7B0}"/>
            </a:ext>
          </a:extLst>
        </xdr:cNvPr>
        <xdr:cNvCxnSpPr/>
      </xdr:nvCxnSpPr>
      <xdr:spPr>
        <a:xfrm rot="2700000">
          <a:off x="14720613" y="1515398"/>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6527</xdr:colOff>
      <xdr:row>6</xdr:row>
      <xdr:rowOff>74031</xdr:rowOff>
    </xdr:from>
    <xdr:ext cx="0" cy="108000"/>
    <xdr:cxnSp macro="">
      <xdr:nvCxnSpPr>
        <xdr:cNvPr id="423" name="直線コネクタ 422">
          <a:extLst>
            <a:ext uri="{FF2B5EF4-FFF2-40B4-BE49-F238E27FC236}">
              <a16:creationId xmlns:a16="http://schemas.microsoft.com/office/drawing/2014/main" id="{127181AF-4FEF-4A63-B8EF-00C60F2110FA}"/>
            </a:ext>
          </a:extLst>
        </xdr:cNvPr>
        <xdr:cNvCxnSpPr/>
      </xdr:nvCxnSpPr>
      <xdr:spPr>
        <a:xfrm rot="2700000">
          <a:off x="14751093" y="1515397"/>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37008</xdr:colOff>
      <xdr:row>6</xdr:row>
      <xdr:rowOff>74031</xdr:rowOff>
    </xdr:from>
    <xdr:ext cx="0" cy="108000"/>
    <xdr:cxnSp macro="">
      <xdr:nvCxnSpPr>
        <xdr:cNvPr id="424" name="直線コネクタ 423">
          <a:extLst>
            <a:ext uri="{FF2B5EF4-FFF2-40B4-BE49-F238E27FC236}">
              <a16:creationId xmlns:a16="http://schemas.microsoft.com/office/drawing/2014/main" id="{DEB8BF3E-E6D7-474E-A0DC-756503B33C33}"/>
            </a:ext>
          </a:extLst>
        </xdr:cNvPr>
        <xdr:cNvCxnSpPr/>
      </xdr:nvCxnSpPr>
      <xdr:spPr>
        <a:xfrm rot="2700000">
          <a:off x="14781574" y="1515397"/>
          <a:ext cx="108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115549</xdr:colOff>
      <xdr:row>6</xdr:row>
      <xdr:rowOff>145134</xdr:rowOff>
    </xdr:from>
    <xdr:ext cx="54000" cy="0"/>
    <xdr:cxnSp macro="">
      <xdr:nvCxnSpPr>
        <xdr:cNvPr id="425" name="直線コネクタ 424">
          <a:extLst>
            <a:ext uri="{FF2B5EF4-FFF2-40B4-BE49-F238E27FC236}">
              <a16:creationId xmlns:a16="http://schemas.microsoft.com/office/drawing/2014/main" id="{7565EA53-E06F-4B79-9DC0-1D881EA84391}"/>
            </a:ext>
          </a:extLst>
        </xdr:cNvPr>
        <xdr:cNvCxnSpPr/>
      </xdr:nvCxnSpPr>
      <xdr:spPr>
        <a:xfrm rot="8100000">
          <a:off x="14451659" y="153250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101491</xdr:colOff>
      <xdr:row>6</xdr:row>
      <xdr:rowOff>129894</xdr:rowOff>
    </xdr:from>
    <xdr:ext cx="54000" cy="0"/>
    <xdr:cxnSp macro="">
      <xdr:nvCxnSpPr>
        <xdr:cNvPr id="426" name="直線コネクタ 425">
          <a:extLst>
            <a:ext uri="{FF2B5EF4-FFF2-40B4-BE49-F238E27FC236}">
              <a16:creationId xmlns:a16="http://schemas.microsoft.com/office/drawing/2014/main" id="{6F5C8FBC-0697-4FCE-90D9-EE02D2BFDA8A}"/>
            </a:ext>
          </a:extLst>
        </xdr:cNvPr>
        <xdr:cNvCxnSpPr/>
      </xdr:nvCxnSpPr>
      <xdr:spPr>
        <a:xfrm rot="8100000">
          <a:off x="14437601" y="151726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86251</xdr:colOff>
      <xdr:row>6</xdr:row>
      <xdr:rowOff>116559</xdr:rowOff>
    </xdr:from>
    <xdr:ext cx="54000" cy="0"/>
    <xdr:cxnSp macro="">
      <xdr:nvCxnSpPr>
        <xdr:cNvPr id="427" name="直線コネクタ 426">
          <a:extLst>
            <a:ext uri="{FF2B5EF4-FFF2-40B4-BE49-F238E27FC236}">
              <a16:creationId xmlns:a16="http://schemas.microsoft.com/office/drawing/2014/main" id="{34FB0D32-5966-4D03-B119-AF93F26CF2AF}"/>
            </a:ext>
          </a:extLst>
        </xdr:cNvPr>
        <xdr:cNvCxnSpPr/>
      </xdr:nvCxnSpPr>
      <xdr:spPr>
        <a:xfrm rot="8100000">
          <a:off x="14422361" y="150392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45493</xdr:colOff>
      <xdr:row>11</xdr:row>
      <xdr:rowOff>87962</xdr:rowOff>
    </xdr:from>
    <xdr:ext cx="0" cy="82600"/>
    <xdr:cxnSp macro="">
      <xdr:nvCxnSpPr>
        <xdr:cNvPr id="428" name="直線コネクタ 427">
          <a:extLst>
            <a:ext uri="{FF2B5EF4-FFF2-40B4-BE49-F238E27FC236}">
              <a16:creationId xmlns:a16="http://schemas.microsoft.com/office/drawing/2014/main" id="{2935E6A7-E414-4FE4-A11F-046D71A1CA5C}"/>
            </a:ext>
          </a:extLst>
        </xdr:cNvPr>
        <xdr:cNvCxnSpPr/>
      </xdr:nvCxnSpPr>
      <xdr:spPr>
        <a:xfrm rot="2700000">
          <a:off x="13184165" y="2672765"/>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75973</xdr:colOff>
      <xdr:row>11</xdr:row>
      <xdr:rowOff>87961</xdr:rowOff>
    </xdr:from>
    <xdr:ext cx="0" cy="82600"/>
    <xdr:cxnSp macro="">
      <xdr:nvCxnSpPr>
        <xdr:cNvPr id="429" name="直線コネクタ 428">
          <a:extLst>
            <a:ext uri="{FF2B5EF4-FFF2-40B4-BE49-F238E27FC236}">
              <a16:creationId xmlns:a16="http://schemas.microsoft.com/office/drawing/2014/main" id="{B1ADBC0D-807C-408C-96D9-E0E8E0B33E3D}"/>
            </a:ext>
          </a:extLst>
        </xdr:cNvPr>
        <xdr:cNvCxnSpPr/>
      </xdr:nvCxnSpPr>
      <xdr:spPr>
        <a:xfrm rot="2700000">
          <a:off x="13214645" y="267276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106454</xdr:colOff>
      <xdr:row>11</xdr:row>
      <xdr:rowOff>87961</xdr:rowOff>
    </xdr:from>
    <xdr:ext cx="0" cy="82600"/>
    <xdr:cxnSp macro="">
      <xdr:nvCxnSpPr>
        <xdr:cNvPr id="430" name="直線コネクタ 429">
          <a:extLst>
            <a:ext uri="{FF2B5EF4-FFF2-40B4-BE49-F238E27FC236}">
              <a16:creationId xmlns:a16="http://schemas.microsoft.com/office/drawing/2014/main" id="{7B5DD226-5857-4172-B619-11865F963094}"/>
            </a:ext>
          </a:extLst>
        </xdr:cNvPr>
        <xdr:cNvCxnSpPr/>
      </xdr:nvCxnSpPr>
      <xdr:spPr>
        <a:xfrm rot="2700000">
          <a:off x="13245126" y="267276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132836</xdr:colOff>
      <xdr:row>11</xdr:row>
      <xdr:rowOff>161692</xdr:rowOff>
    </xdr:from>
    <xdr:ext cx="54000" cy="0"/>
    <xdr:cxnSp macro="">
      <xdr:nvCxnSpPr>
        <xdr:cNvPr id="431" name="直線コネクタ 430">
          <a:extLst>
            <a:ext uri="{FF2B5EF4-FFF2-40B4-BE49-F238E27FC236}">
              <a16:creationId xmlns:a16="http://schemas.microsoft.com/office/drawing/2014/main" id="{C9E1A9F9-622E-4FC3-B0CE-F3249F9580F7}"/>
            </a:ext>
          </a:extLst>
        </xdr:cNvPr>
        <xdr:cNvCxnSpPr/>
      </xdr:nvCxnSpPr>
      <xdr:spPr>
        <a:xfrm rot="8100000">
          <a:off x="13312808" y="270519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121406</xdr:colOff>
      <xdr:row>11</xdr:row>
      <xdr:rowOff>146452</xdr:rowOff>
    </xdr:from>
    <xdr:ext cx="54000" cy="0"/>
    <xdr:cxnSp macro="">
      <xdr:nvCxnSpPr>
        <xdr:cNvPr id="432" name="直線コネクタ 431">
          <a:extLst>
            <a:ext uri="{FF2B5EF4-FFF2-40B4-BE49-F238E27FC236}">
              <a16:creationId xmlns:a16="http://schemas.microsoft.com/office/drawing/2014/main" id="{35F9C8CC-F190-4EAC-B1B6-B326FEB5B076}"/>
            </a:ext>
          </a:extLst>
        </xdr:cNvPr>
        <xdr:cNvCxnSpPr/>
      </xdr:nvCxnSpPr>
      <xdr:spPr>
        <a:xfrm rot="8100000">
          <a:off x="13301378" y="268995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106166</xdr:colOff>
      <xdr:row>11</xdr:row>
      <xdr:rowOff>133117</xdr:rowOff>
    </xdr:from>
    <xdr:ext cx="54000" cy="0"/>
    <xdr:cxnSp macro="">
      <xdr:nvCxnSpPr>
        <xdr:cNvPr id="433" name="直線コネクタ 432">
          <a:extLst>
            <a:ext uri="{FF2B5EF4-FFF2-40B4-BE49-F238E27FC236}">
              <a16:creationId xmlns:a16="http://schemas.microsoft.com/office/drawing/2014/main" id="{2E7644B7-0473-42E4-B905-99FF95E08794}"/>
            </a:ext>
          </a:extLst>
        </xdr:cNvPr>
        <xdr:cNvCxnSpPr/>
      </xdr:nvCxnSpPr>
      <xdr:spPr>
        <a:xfrm rot="8100000">
          <a:off x="13286138" y="267662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180748</xdr:colOff>
      <xdr:row>11</xdr:row>
      <xdr:rowOff>87962</xdr:rowOff>
    </xdr:from>
    <xdr:ext cx="0" cy="82600"/>
    <xdr:cxnSp macro="">
      <xdr:nvCxnSpPr>
        <xdr:cNvPr id="434" name="直線コネクタ 433">
          <a:extLst>
            <a:ext uri="{FF2B5EF4-FFF2-40B4-BE49-F238E27FC236}">
              <a16:creationId xmlns:a16="http://schemas.microsoft.com/office/drawing/2014/main" id="{07DA6D9F-152F-43F8-A460-B8A14310C36B}"/>
            </a:ext>
          </a:extLst>
        </xdr:cNvPr>
        <xdr:cNvCxnSpPr/>
      </xdr:nvCxnSpPr>
      <xdr:spPr>
        <a:xfrm rot="2700000">
          <a:off x="13319420" y="2672765"/>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211228</xdr:colOff>
      <xdr:row>11</xdr:row>
      <xdr:rowOff>87961</xdr:rowOff>
    </xdr:from>
    <xdr:ext cx="0" cy="82600"/>
    <xdr:cxnSp macro="">
      <xdr:nvCxnSpPr>
        <xdr:cNvPr id="435" name="直線コネクタ 434">
          <a:extLst>
            <a:ext uri="{FF2B5EF4-FFF2-40B4-BE49-F238E27FC236}">
              <a16:creationId xmlns:a16="http://schemas.microsoft.com/office/drawing/2014/main" id="{C7088CAC-68A5-4F6E-AFE2-DD4D8495D358}"/>
            </a:ext>
          </a:extLst>
        </xdr:cNvPr>
        <xdr:cNvCxnSpPr/>
      </xdr:nvCxnSpPr>
      <xdr:spPr>
        <a:xfrm rot="2700000">
          <a:off x="13349900" y="267276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13109</xdr:colOff>
      <xdr:row>11</xdr:row>
      <xdr:rowOff>87961</xdr:rowOff>
    </xdr:from>
    <xdr:ext cx="0" cy="82600"/>
    <xdr:cxnSp macro="">
      <xdr:nvCxnSpPr>
        <xdr:cNvPr id="436" name="直線コネクタ 435">
          <a:extLst>
            <a:ext uri="{FF2B5EF4-FFF2-40B4-BE49-F238E27FC236}">
              <a16:creationId xmlns:a16="http://schemas.microsoft.com/office/drawing/2014/main" id="{D3465F7A-F9F9-4F08-8290-664EDD881910}"/>
            </a:ext>
          </a:extLst>
        </xdr:cNvPr>
        <xdr:cNvCxnSpPr/>
      </xdr:nvCxnSpPr>
      <xdr:spPr>
        <a:xfrm rot="2700000">
          <a:off x="13383009" y="267276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39491</xdr:colOff>
      <xdr:row>11</xdr:row>
      <xdr:rowOff>161692</xdr:rowOff>
    </xdr:from>
    <xdr:ext cx="54000" cy="0"/>
    <xdr:cxnSp macro="">
      <xdr:nvCxnSpPr>
        <xdr:cNvPr id="437" name="直線コネクタ 436">
          <a:extLst>
            <a:ext uri="{FF2B5EF4-FFF2-40B4-BE49-F238E27FC236}">
              <a16:creationId xmlns:a16="http://schemas.microsoft.com/office/drawing/2014/main" id="{B5138298-2509-43EA-8E55-D09E53203764}"/>
            </a:ext>
          </a:extLst>
        </xdr:cNvPr>
        <xdr:cNvCxnSpPr/>
      </xdr:nvCxnSpPr>
      <xdr:spPr>
        <a:xfrm rot="8100000">
          <a:off x="13450691" y="270519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28061</xdr:colOff>
      <xdr:row>11</xdr:row>
      <xdr:rowOff>146452</xdr:rowOff>
    </xdr:from>
    <xdr:ext cx="54000" cy="0"/>
    <xdr:cxnSp macro="">
      <xdr:nvCxnSpPr>
        <xdr:cNvPr id="438" name="直線コネクタ 437">
          <a:extLst>
            <a:ext uri="{FF2B5EF4-FFF2-40B4-BE49-F238E27FC236}">
              <a16:creationId xmlns:a16="http://schemas.microsoft.com/office/drawing/2014/main" id="{6EE7D506-36D8-4CB9-BF94-69B5A80FE803}"/>
            </a:ext>
          </a:extLst>
        </xdr:cNvPr>
        <xdr:cNvCxnSpPr/>
      </xdr:nvCxnSpPr>
      <xdr:spPr>
        <a:xfrm rot="8100000">
          <a:off x="13439261" y="268995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12821</xdr:colOff>
      <xdr:row>11</xdr:row>
      <xdr:rowOff>133117</xdr:rowOff>
    </xdr:from>
    <xdr:ext cx="54000" cy="0"/>
    <xdr:cxnSp macro="">
      <xdr:nvCxnSpPr>
        <xdr:cNvPr id="439" name="直線コネクタ 438">
          <a:extLst>
            <a:ext uri="{FF2B5EF4-FFF2-40B4-BE49-F238E27FC236}">
              <a16:creationId xmlns:a16="http://schemas.microsoft.com/office/drawing/2014/main" id="{4D9FC4FE-776F-46FB-8848-40D4FE0534AC}"/>
            </a:ext>
          </a:extLst>
        </xdr:cNvPr>
        <xdr:cNvCxnSpPr/>
      </xdr:nvCxnSpPr>
      <xdr:spPr>
        <a:xfrm rot="8100000">
          <a:off x="13424021" y="267662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89308</xdr:colOff>
      <xdr:row>11</xdr:row>
      <xdr:rowOff>87962</xdr:rowOff>
    </xdr:from>
    <xdr:ext cx="0" cy="82600"/>
    <xdr:cxnSp macro="">
      <xdr:nvCxnSpPr>
        <xdr:cNvPr id="440" name="直線コネクタ 439">
          <a:extLst>
            <a:ext uri="{FF2B5EF4-FFF2-40B4-BE49-F238E27FC236}">
              <a16:creationId xmlns:a16="http://schemas.microsoft.com/office/drawing/2014/main" id="{D28416C9-49BA-4F31-8272-9BF80824CAAD}"/>
            </a:ext>
          </a:extLst>
        </xdr:cNvPr>
        <xdr:cNvCxnSpPr/>
      </xdr:nvCxnSpPr>
      <xdr:spPr>
        <a:xfrm rot="2700000">
          <a:off x="13459208" y="2672765"/>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125043</xdr:colOff>
      <xdr:row>11</xdr:row>
      <xdr:rowOff>87961</xdr:rowOff>
    </xdr:from>
    <xdr:ext cx="0" cy="82600"/>
    <xdr:cxnSp macro="">
      <xdr:nvCxnSpPr>
        <xdr:cNvPr id="441" name="直線コネクタ 440">
          <a:extLst>
            <a:ext uri="{FF2B5EF4-FFF2-40B4-BE49-F238E27FC236}">
              <a16:creationId xmlns:a16="http://schemas.microsoft.com/office/drawing/2014/main" id="{E67A52BA-A314-447C-9D54-1A6493AB7EF3}"/>
            </a:ext>
          </a:extLst>
        </xdr:cNvPr>
        <xdr:cNvCxnSpPr/>
      </xdr:nvCxnSpPr>
      <xdr:spPr>
        <a:xfrm rot="2700000">
          <a:off x="13494943" y="267276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155524</xdr:colOff>
      <xdr:row>11</xdr:row>
      <xdr:rowOff>87961</xdr:rowOff>
    </xdr:from>
    <xdr:ext cx="0" cy="82600"/>
    <xdr:cxnSp macro="">
      <xdr:nvCxnSpPr>
        <xdr:cNvPr id="442" name="直線コネクタ 441">
          <a:extLst>
            <a:ext uri="{FF2B5EF4-FFF2-40B4-BE49-F238E27FC236}">
              <a16:creationId xmlns:a16="http://schemas.microsoft.com/office/drawing/2014/main" id="{2298A1BB-B615-430A-A065-29674E5BD267}"/>
            </a:ext>
          </a:extLst>
        </xdr:cNvPr>
        <xdr:cNvCxnSpPr/>
      </xdr:nvCxnSpPr>
      <xdr:spPr>
        <a:xfrm rot="2700000">
          <a:off x="13525424" y="267276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226181</xdr:colOff>
      <xdr:row>11</xdr:row>
      <xdr:rowOff>161692</xdr:rowOff>
    </xdr:from>
    <xdr:ext cx="54000" cy="0"/>
    <xdr:cxnSp macro="">
      <xdr:nvCxnSpPr>
        <xdr:cNvPr id="443" name="直線コネクタ 442">
          <a:extLst>
            <a:ext uri="{FF2B5EF4-FFF2-40B4-BE49-F238E27FC236}">
              <a16:creationId xmlns:a16="http://schemas.microsoft.com/office/drawing/2014/main" id="{D35DC506-446F-4676-8B7F-48C32E3E7344}"/>
            </a:ext>
          </a:extLst>
        </xdr:cNvPr>
        <xdr:cNvCxnSpPr/>
      </xdr:nvCxnSpPr>
      <xdr:spPr>
        <a:xfrm rot="8100000">
          <a:off x="13174926" y="270519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214751</xdr:colOff>
      <xdr:row>11</xdr:row>
      <xdr:rowOff>146452</xdr:rowOff>
    </xdr:from>
    <xdr:ext cx="54000" cy="0"/>
    <xdr:cxnSp macro="">
      <xdr:nvCxnSpPr>
        <xdr:cNvPr id="444" name="直線コネクタ 443">
          <a:extLst>
            <a:ext uri="{FF2B5EF4-FFF2-40B4-BE49-F238E27FC236}">
              <a16:creationId xmlns:a16="http://schemas.microsoft.com/office/drawing/2014/main" id="{D18BA3E4-B293-4F92-B8EB-FDC857BBBC20}"/>
            </a:ext>
          </a:extLst>
        </xdr:cNvPr>
        <xdr:cNvCxnSpPr/>
      </xdr:nvCxnSpPr>
      <xdr:spPr>
        <a:xfrm rot="8100000">
          <a:off x="13163496" y="268995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199511</xdr:colOff>
      <xdr:row>11</xdr:row>
      <xdr:rowOff>133117</xdr:rowOff>
    </xdr:from>
    <xdr:ext cx="54000" cy="0"/>
    <xdr:cxnSp macro="">
      <xdr:nvCxnSpPr>
        <xdr:cNvPr id="445" name="直線コネクタ 444">
          <a:extLst>
            <a:ext uri="{FF2B5EF4-FFF2-40B4-BE49-F238E27FC236}">
              <a16:creationId xmlns:a16="http://schemas.microsoft.com/office/drawing/2014/main" id="{49FF6418-351A-4A0B-9B3A-764B548E24FB}"/>
            </a:ext>
          </a:extLst>
        </xdr:cNvPr>
        <xdr:cNvCxnSpPr/>
      </xdr:nvCxnSpPr>
      <xdr:spPr>
        <a:xfrm rot="8100000">
          <a:off x="13148256" y="267662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196305</xdr:colOff>
      <xdr:row>9</xdr:row>
      <xdr:rowOff>79808</xdr:rowOff>
    </xdr:from>
    <xdr:ext cx="0" cy="486000"/>
    <xdr:cxnSp macro="">
      <xdr:nvCxnSpPr>
        <xdr:cNvPr id="452" name="直線コネクタ 451">
          <a:extLst>
            <a:ext uri="{FF2B5EF4-FFF2-40B4-BE49-F238E27FC236}">
              <a16:creationId xmlns:a16="http://schemas.microsoft.com/office/drawing/2014/main" id="{3B2A3050-9F56-421D-9D38-BE1485A26786}"/>
            </a:ext>
          </a:extLst>
        </xdr:cNvPr>
        <xdr:cNvCxnSpPr/>
      </xdr:nvCxnSpPr>
      <xdr:spPr>
        <a:xfrm>
          <a:off x="12220139" y="2160856"/>
          <a:ext cx="0" cy="486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152399</xdr:colOff>
      <xdr:row>9</xdr:row>
      <xdr:rowOff>78079</xdr:rowOff>
    </xdr:from>
    <xdr:ext cx="187200" cy="0"/>
    <xdr:cxnSp macro="">
      <xdr:nvCxnSpPr>
        <xdr:cNvPr id="453" name="直線コネクタ 452">
          <a:extLst>
            <a:ext uri="{FF2B5EF4-FFF2-40B4-BE49-F238E27FC236}">
              <a16:creationId xmlns:a16="http://schemas.microsoft.com/office/drawing/2014/main" id="{172E8501-1E68-43DE-94EC-03D3D09E2D3E}"/>
            </a:ext>
          </a:extLst>
        </xdr:cNvPr>
        <xdr:cNvCxnSpPr/>
      </xdr:nvCxnSpPr>
      <xdr:spPr>
        <a:xfrm>
          <a:off x="12176233" y="2159127"/>
          <a:ext cx="1872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209819</xdr:colOff>
      <xdr:row>9</xdr:row>
      <xdr:rowOff>198657</xdr:rowOff>
    </xdr:from>
    <xdr:ext cx="242374" cy="242374"/>
    <xdr:sp macro="" textlink="">
      <xdr:nvSpPr>
        <xdr:cNvPr id="454" name="テキスト ボックス 453">
          <a:extLst>
            <a:ext uri="{FF2B5EF4-FFF2-40B4-BE49-F238E27FC236}">
              <a16:creationId xmlns:a16="http://schemas.microsoft.com/office/drawing/2014/main" id="{FAF29424-ACC0-4A49-A3C6-0AF170DFBCCF}"/>
            </a:ext>
          </a:extLst>
        </xdr:cNvPr>
        <xdr:cNvSpPr txBox="1"/>
      </xdr:nvSpPr>
      <xdr:spPr>
        <a:xfrm rot="16200000">
          <a:off x="11868419" y="2484657"/>
          <a:ext cx="24237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latin typeface="BIZ UD明朝 Medium" panose="02020500000000000000" pitchFamily="17" charset="-128"/>
              <a:ea typeface="BIZ UD明朝 Medium" panose="02020500000000000000" pitchFamily="17" charset="-128"/>
            </a:rPr>
            <a:t>ℓ</a:t>
          </a:r>
          <a:endParaRPr kumimoji="1" lang="ja-JP" altLang="en-US" sz="900" i="1" baseline="-25000"/>
        </a:p>
      </xdr:txBody>
    </xdr:sp>
    <xdr:clientData/>
  </xdr:oneCellAnchor>
  <xdr:oneCellAnchor>
    <xdr:from>
      <xdr:col>56</xdr:col>
      <xdr:colOff>212710</xdr:colOff>
      <xdr:row>4</xdr:row>
      <xdr:rowOff>57132</xdr:rowOff>
    </xdr:from>
    <xdr:ext cx="255198" cy="224998"/>
    <xdr:sp macro="" textlink="">
      <xdr:nvSpPr>
        <xdr:cNvPr id="455" name="テキスト ボックス 454">
          <a:extLst>
            <a:ext uri="{FF2B5EF4-FFF2-40B4-BE49-F238E27FC236}">
              <a16:creationId xmlns:a16="http://schemas.microsoft.com/office/drawing/2014/main" id="{78B60D14-31AA-4395-A48A-FC3A170F1C24}"/>
            </a:ext>
          </a:extLst>
        </xdr:cNvPr>
        <xdr:cNvSpPr txBox="1"/>
      </xdr:nvSpPr>
      <xdr:spPr>
        <a:xfrm>
          <a:off x="13161455" y="982042"/>
          <a:ext cx="2551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B</a:t>
          </a:r>
          <a:endParaRPr kumimoji="1" lang="ja-JP" altLang="en-US" sz="900" i="1"/>
        </a:p>
      </xdr:txBody>
    </xdr:sp>
    <xdr:clientData/>
  </xdr:oneCellAnchor>
  <xdr:oneCellAnchor>
    <xdr:from>
      <xdr:col>53</xdr:col>
      <xdr:colOff>205214</xdr:colOff>
      <xdr:row>5</xdr:row>
      <xdr:rowOff>21409</xdr:rowOff>
    </xdr:from>
    <xdr:ext cx="1674000" cy="0"/>
    <xdr:cxnSp macro="">
      <xdr:nvCxnSpPr>
        <xdr:cNvPr id="456" name="直線コネクタ 455">
          <a:extLst>
            <a:ext uri="{FF2B5EF4-FFF2-40B4-BE49-F238E27FC236}">
              <a16:creationId xmlns:a16="http://schemas.microsoft.com/office/drawing/2014/main" id="{0E3DB372-79FB-460E-B2F9-EB3DF8385F86}"/>
            </a:ext>
          </a:extLst>
        </xdr:cNvPr>
        <xdr:cNvCxnSpPr/>
      </xdr:nvCxnSpPr>
      <xdr:spPr>
        <a:xfrm>
          <a:off x="12460276" y="1177547"/>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203225</xdr:colOff>
      <xdr:row>4</xdr:row>
      <xdr:rowOff>203303</xdr:rowOff>
    </xdr:from>
    <xdr:ext cx="0" cy="180000"/>
    <xdr:cxnSp macro="">
      <xdr:nvCxnSpPr>
        <xdr:cNvPr id="457" name="直線コネクタ 456">
          <a:extLst>
            <a:ext uri="{FF2B5EF4-FFF2-40B4-BE49-F238E27FC236}">
              <a16:creationId xmlns:a16="http://schemas.microsoft.com/office/drawing/2014/main" id="{37C3DBB7-6C1D-45EE-9C62-54D71F441DF4}"/>
            </a:ext>
          </a:extLst>
        </xdr:cNvPr>
        <xdr:cNvCxnSpPr/>
      </xdr:nvCxnSpPr>
      <xdr:spPr>
        <a:xfrm>
          <a:off x="12458287" y="1128213"/>
          <a:ext cx="0" cy="18000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217325</xdr:colOff>
      <xdr:row>11</xdr:row>
      <xdr:rowOff>108713</xdr:rowOff>
    </xdr:from>
    <xdr:ext cx="0" cy="540000"/>
    <xdr:cxnSp macro="">
      <xdr:nvCxnSpPr>
        <xdr:cNvPr id="458" name="直線コネクタ 457">
          <a:extLst>
            <a:ext uri="{FF2B5EF4-FFF2-40B4-BE49-F238E27FC236}">
              <a16:creationId xmlns:a16="http://schemas.microsoft.com/office/drawing/2014/main" id="{841E6505-1538-4F39-A62B-B449FF6AE0E0}"/>
            </a:ext>
          </a:extLst>
        </xdr:cNvPr>
        <xdr:cNvCxnSpPr/>
      </xdr:nvCxnSpPr>
      <xdr:spPr>
        <a:xfrm>
          <a:off x="12009932" y="2652216"/>
          <a:ext cx="0" cy="54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13555</xdr:colOff>
      <xdr:row>12</xdr:row>
      <xdr:rowOff>22530</xdr:rowOff>
    </xdr:from>
    <xdr:ext cx="224998" cy="268022"/>
    <xdr:sp macro="" textlink="">
      <xdr:nvSpPr>
        <xdr:cNvPr id="459" name="テキスト ボックス 458">
          <a:extLst>
            <a:ext uri="{FF2B5EF4-FFF2-40B4-BE49-F238E27FC236}">
              <a16:creationId xmlns:a16="http://schemas.microsoft.com/office/drawing/2014/main" id="{38C60B4C-7AED-4633-BCCF-4AB700218F64}"/>
            </a:ext>
          </a:extLst>
        </xdr:cNvPr>
        <xdr:cNvSpPr txBox="1"/>
      </xdr:nvSpPr>
      <xdr:spPr>
        <a:xfrm rot="16200000">
          <a:off x="11650643" y="3015842"/>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latin typeface="+mn-lt"/>
              <a:ea typeface="BIZ UD明朝 Medium" panose="02020500000000000000" pitchFamily="17" charset="-128"/>
            </a:rPr>
            <a:t>D</a:t>
          </a:r>
          <a:endParaRPr kumimoji="1" lang="ja-JP" altLang="en-US" sz="900" i="1" baseline="-25000">
            <a:latin typeface="+mn-lt"/>
          </a:endParaRPr>
        </a:p>
      </xdr:txBody>
    </xdr:sp>
    <xdr:clientData/>
  </xdr:oneCellAnchor>
  <xdr:oneCellAnchor>
    <xdr:from>
      <xdr:col>51</xdr:col>
      <xdr:colOff>162909</xdr:colOff>
      <xdr:row>13</xdr:row>
      <xdr:rowOff>187456</xdr:rowOff>
    </xdr:from>
    <xdr:ext cx="396000" cy="0"/>
    <xdr:cxnSp macro="">
      <xdr:nvCxnSpPr>
        <xdr:cNvPr id="460" name="直線コネクタ 459">
          <a:extLst>
            <a:ext uri="{FF2B5EF4-FFF2-40B4-BE49-F238E27FC236}">
              <a16:creationId xmlns:a16="http://schemas.microsoft.com/office/drawing/2014/main" id="{516FFC15-BD2F-466D-9A42-00A20A4C6F07}"/>
            </a:ext>
          </a:extLst>
        </xdr:cNvPr>
        <xdr:cNvCxnSpPr/>
      </xdr:nvCxnSpPr>
      <xdr:spPr>
        <a:xfrm>
          <a:off x="11955516" y="3193415"/>
          <a:ext cx="396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66</xdr:col>
      <xdr:colOff>173086</xdr:colOff>
      <xdr:row>5</xdr:row>
      <xdr:rowOff>138877</xdr:rowOff>
    </xdr:from>
    <xdr:ext cx="0" cy="177084"/>
    <xdr:cxnSp macro="">
      <xdr:nvCxnSpPr>
        <xdr:cNvPr id="461" name="直線コネクタ 460">
          <a:extLst>
            <a:ext uri="{FF2B5EF4-FFF2-40B4-BE49-F238E27FC236}">
              <a16:creationId xmlns:a16="http://schemas.microsoft.com/office/drawing/2014/main" id="{0B27D33D-69B7-4D70-8122-859DE3A4F306}"/>
            </a:ext>
          </a:extLst>
        </xdr:cNvPr>
        <xdr:cNvCxnSpPr/>
      </xdr:nvCxnSpPr>
      <xdr:spPr>
        <a:xfrm>
          <a:off x="15434107"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136300</xdr:colOff>
      <xdr:row>5</xdr:row>
      <xdr:rowOff>138877</xdr:rowOff>
    </xdr:from>
    <xdr:ext cx="0" cy="177084"/>
    <xdr:cxnSp macro="">
      <xdr:nvCxnSpPr>
        <xdr:cNvPr id="465" name="直線コネクタ 464">
          <a:extLst>
            <a:ext uri="{FF2B5EF4-FFF2-40B4-BE49-F238E27FC236}">
              <a16:creationId xmlns:a16="http://schemas.microsoft.com/office/drawing/2014/main" id="{E4995788-199B-8A8A-8480-756208DAAACC}"/>
            </a:ext>
          </a:extLst>
        </xdr:cNvPr>
        <xdr:cNvCxnSpPr/>
      </xdr:nvCxnSpPr>
      <xdr:spPr>
        <a:xfrm>
          <a:off x="15628548"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68</xdr:col>
      <xdr:colOff>73237</xdr:colOff>
      <xdr:row>5</xdr:row>
      <xdr:rowOff>138877</xdr:rowOff>
    </xdr:from>
    <xdr:ext cx="0" cy="177084"/>
    <xdr:cxnSp macro="">
      <xdr:nvCxnSpPr>
        <xdr:cNvPr id="466" name="直線コネクタ 465">
          <a:extLst>
            <a:ext uri="{FF2B5EF4-FFF2-40B4-BE49-F238E27FC236}">
              <a16:creationId xmlns:a16="http://schemas.microsoft.com/office/drawing/2014/main" id="{4315F7AE-4265-3AED-F52D-ED72B404146B}"/>
            </a:ext>
          </a:extLst>
        </xdr:cNvPr>
        <xdr:cNvCxnSpPr/>
      </xdr:nvCxnSpPr>
      <xdr:spPr>
        <a:xfrm>
          <a:off x="15796713" y="1295015"/>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203204</xdr:colOff>
      <xdr:row>9</xdr:row>
      <xdr:rowOff>71846</xdr:rowOff>
    </xdr:from>
    <xdr:ext cx="360000" cy="0"/>
    <xdr:cxnSp macro="">
      <xdr:nvCxnSpPr>
        <xdr:cNvPr id="451" name="直線コネクタ 450">
          <a:extLst>
            <a:ext uri="{FF2B5EF4-FFF2-40B4-BE49-F238E27FC236}">
              <a16:creationId xmlns:a16="http://schemas.microsoft.com/office/drawing/2014/main" id="{CF6D7749-9E5F-5B39-DE71-C9ECEAA3FD7C}"/>
            </a:ext>
          </a:extLst>
        </xdr:cNvPr>
        <xdr:cNvCxnSpPr/>
      </xdr:nvCxnSpPr>
      <xdr:spPr>
        <a:xfrm>
          <a:off x="6832604" y="2129246"/>
          <a:ext cx="360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203204</xdr:colOff>
      <xdr:row>8</xdr:row>
      <xdr:rowOff>39189</xdr:rowOff>
    </xdr:from>
    <xdr:ext cx="360000" cy="0"/>
    <xdr:cxnSp macro="">
      <xdr:nvCxnSpPr>
        <xdr:cNvPr id="462" name="直線コネクタ 461">
          <a:extLst>
            <a:ext uri="{FF2B5EF4-FFF2-40B4-BE49-F238E27FC236}">
              <a16:creationId xmlns:a16="http://schemas.microsoft.com/office/drawing/2014/main" id="{E62575F0-D625-4998-8A61-CB3E4862923E}"/>
            </a:ext>
          </a:extLst>
        </xdr:cNvPr>
        <xdr:cNvCxnSpPr/>
      </xdr:nvCxnSpPr>
      <xdr:spPr>
        <a:xfrm>
          <a:off x="6832604" y="1867989"/>
          <a:ext cx="360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203204</xdr:colOff>
      <xdr:row>7</xdr:row>
      <xdr:rowOff>6532</xdr:rowOff>
    </xdr:from>
    <xdr:ext cx="360000" cy="0"/>
    <xdr:cxnSp macro="">
      <xdr:nvCxnSpPr>
        <xdr:cNvPr id="463" name="直線コネクタ 462">
          <a:extLst>
            <a:ext uri="{FF2B5EF4-FFF2-40B4-BE49-F238E27FC236}">
              <a16:creationId xmlns:a16="http://schemas.microsoft.com/office/drawing/2014/main" id="{68CAAF8B-98AD-1845-D01E-E39A5E86F3ED}"/>
            </a:ext>
          </a:extLst>
        </xdr:cNvPr>
        <xdr:cNvCxnSpPr/>
      </xdr:nvCxnSpPr>
      <xdr:spPr>
        <a:xfrm>
          <a:off x="6832604" y="1606732"/>
          <a:ext cx="360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29</xdr:col>
      <xdr:colOff>203204</xdr:colOff>
      <xdr:row>6</xdr:row>
      <xdr:rowOff>82732</xdr:rowOff>
    </xdr:from>
    <xdr:ext cx="360000" cy="0"/>
    <xdr:cxnSp macro="">
      <xdr:nvCxnSpPr>
        <xdr:cNvPr id="464" name="直線コネクタ 463">
          <a:extLst>
            <a:ext uri="{FF2B5EF4-FFF2-40B4-BE49-F238E27FC236}">
              <a16:creationId xmlns:a16="http://schemas.microsoft.com/office/drawing/2014/main" id="{E3C2EEA1-0968-AFA1-3A94-262DF3D1EEC3}"/>
            </a:ext>
          </a:extLst>
        </xdr:cNvPr>
        <xdr:cNvCxnSpPr/>
      </xdr:nvCxnSpPr>
      <xdr:spPr>
        <a:xfrm>
          <a:off x="6832604" y="1454332"/>
          <a:ext cx="360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31</xdr:col>
      <xdr:colOff>163736</xdr:colOff>
      <xdr:row>6</xdr:row>
      <xdr:rowOff>18420</xdr:rowOff>
    </xdr:from>
    <xdr:ext cx="415498" cy="285527"/>
    <xdr:sp macro="" textlink="">
      <xdr:nvSpPr>
        <xdr:cNvPr id="467" name="テキスト ボックス 466">
          <a:extLst>
            <a:ext uri="{FF2B5EF4-FFF2-40B4-BE49-F238E27FC236}">
              <a16:creationId xmlns:a16="http://schemas.microsoft.com/office/drawing/2014/main" id="{D50E2CE7-8013-30CB-ECAC-EFA269B2CCFE}"/>
            </a:ext>
          </a:extLst>
        </xdr:cNvPr>
        <xdr:cNvSpPr txBox="1"/>
      </xdr:nvSpPr>
      <xdr:spPr>
        <a:xfrm>
          <a:off x="7250336" y="1390020"/>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１層</a:t>
          </a:r>
        </a:p>
      </xdr:txBody>
    </xdr:sp>
    <xdr:clientData/>
  </xdr:oneCellAnchor>
  <xdr:oneCellAnchor>
    <xdr:from>
      <xdr:col>31</xdr:col>
      <xdr:colOff>163736</xdr:colOff>
      <xdr:row>7</xdr:row>
      <xdr:rowOff>13911</xdr:rowOff>
    </xdr:from>
    <xdr:ext cx="415498" cy="285527"/>
    <xdr:sp macro="" textlink="">
      <xdr:nvSpPr>
        <xdr:cNvPr id="468" name="テキスト ボックス 467">
          <a:extLst>
            <a:ext uri="{FF2B5EF4-FFF2-40B4-BE49-F238E27FC236}">
              <a16:creationId xmlns:a16="http://schemas.microsoft.com/office/drawing/2014/main" id="{26DB604C-5C7A-8432-D04E-ADF5974FCB35}"/>
            </a:ext>
          </a:extLst>
        </xdr:cNvPr>
        <xdr:cNvSpPr txBox="1"/>
      </xdr:nvSpPr>
      <xdr:spPr>
        <a:xfrm>
          <a:off x="7250336" y="1614111"/>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２層</a:t>
          </a:r>
        </a:p>
      </xdr:txBody>
    </xdr:sp>
    <xdr:clientData/>
  </xdr:oneCellAnchor>
  <xdr:oneCellAnchor>
    <xdr:from>
      <xdr:col>31</xdr:col>
      <xdr:colOff>163736</xdr:colOff>
      <xdr:row>8</xdr:row>
      <xdr:rowOff>45473</xdr:rowOff>
    </xdr:from>
    <xdr:ext cx="415498" cy="285527"/>
    <xdr:sp macro="" textlink="">
      <xdr:nvSpPr>
        <xdr:cNvPr id="469" name="テキスト ボックス 468">
          <a:extLst>
            <a:ext uri="{FF2B5EF4-FFF2-40B4-BE49-F238E27FC236}">
              <a16:creationId xmlns:a16="http://schemas.microsoft.com/office/drawing/2014/main" id="{A67C9817-1A37-BFAF-2991-106CC31B28AB}"/>
            </a:ext>
          </a:extLst>
        </xdr:cNvPr>
        <xdr:cNvSpPr txBox="1"/>
      </xdr:nvSpPr>
      <xdr:spPr>
        <a:xfrm>
          <a:off x="7250336" y="1874273"/>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３層</a:t>
          </a:r>
        </a:p>
      </xdr:txBody>
    </xdr:sp>
    <xdr:clientData/>
  </xdr:oneCellAnchor>
  <xdr:oneCellAnchor>
    <xdr:from>
      <xdr:col>31</xdr:col>
      <xdr:colOff>163736</xdr:colOff>
      <xdr:row>9</xdr:row>
      <xdr:rowOff>194266</xdr:rowOff>
    </xdr:from>
    <xdr:ext cx="415498" cy="285527"/>
    <xdr:sp macro="" textlink="">
      <xdr:nvSpPr>
        <xdr:cNvPr id="470" name="テキスト ボックス 469">
          <a:extLst>
            <a:ext uri="{FF2B5EF4-FFF2-40B4-BE49-F238E27FC236}">
              <a16:creationId xmlns:a16="http://schemas.microsoft.com/office/drawing/2014/main" id="{D0F9E3A4-3D88-76F2-A871-100EDFE43354}"/>
            </a:ext>
          </a:extLst>
        </xdr:cNvPr>
        <xdr:cNvSpPr txBox="1"/>
      </xdr:nvSpPr>
      <xdr:spPr>
        <a:xfrm>
          <a:off x="7250336" y="2251666"/>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４層</a:t>
          </a:r>
        </a:p>
      </xdr:txBody>
    </xdr:sp>
    <xdr:clientData/>
  </xdr:oneCellAnchor>
  <xdr:oneCellAnchor>
    <xdr:from>
      <xdr:col>31</xdr:col>
      <xdr:colOff>163736</xdr:colOff>
      <xdr:row>12</xdr:row>
      <xdr:rowOff>122124</xdr:rowOff>
    </xdr:from>
    <xdr:ext cx="415498" cy="285527"/>
    <xdr:sp macro="" textlink="">
      <xdr:nvSpPr>
        <xdr:cNvPr id="471" name="テキスト ボックス 470">
          <a:extLst>
            <a:ext uri="{FF2B5EF4-FFF2-40B4-BE49-F238E27FC236}">
              <a16:creationId xmlns:a16="http://schemas.microsoft.com/office/drawing/2014/main" id="{4C637CA0-25FB-89EE-897D-A6C7A774D055}"/>
            </a:ext>
          </a:extLst>
        </xdr:cNvPr>
        <xdr:cNvSpPr txBox="1"/>
      </xdr:nvSpPr>
      <xdr:spPr>
        <a:xfrm>
          <a:off x="7250336" y="2865324"/>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５層</a:t>
          </a:r>
        </a:p>
      </xdr:txBody>
    </xdr:sp>
    <xdr:clientData/>
  </xdr:oneCellAnchor>
  <xdr:oneCellAnchor>
    <xdr:from>
      <xdr:col>31</xdr:col>
      <xdr:colOff>52400</xdr:colOff>
      <xdr:row>6</xdr:row>
      <xdr:rowOff>91543</xdr:rowOff>
    </xdr:from>
    <xdr:ext cx="0" cy="142919"/>
    <xdr:cxnSp macro="">
      <xdr:nvCxnSpPr>
        <xdr:cNvPr id="472" name="直線コネクタ 471">
          <a:extLst>
            <a:ext uri="{FF2B5EF4-FFF2-40B4-BE49-F238E27FC236}">
              <a16:creationId xmlns:a16="http://schemas.microsoft.com/office/drawing/2014/main" id="{29E2B413-7410-C9B0-82ED-BB6081A84244}"/>
            </a:ext>
          </a:extLst>
        </xdr:cNvPr>
        <xdr:cNvCxnSpPr/>
      </xdr:nvCxnSpPr>
      <xdr:spPr>
        <a:xfrm>
          <a:off x="7139000" y="1463143"/>
          <a:ext cx="0" cy="142919"/>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31</xdr:col>
      <xdr:colOff>52400</xdr:colOff>
      <xdr:row>6</xdr:row>
      <xdr:rowOff>226810</xdr:rowOff>
    </xdr:from>
    <xdr:ext cx="0" cy="260149"/>
    <xdr:cxnSp macro="">
      <xdr:nvCxnSpPr>
        <xdr:cNvPr id="474" name="直線コネクタ 473">
          <a:extLst>
            <a:ext uri="{FF2B5EF4-FFF2-40B4-BE49-F238E27FC236}">
              <a16:creationId xmlns:a16="http://schemas.microsoft.com/office/drawing/2014/main" id="{81A40552-4685-EBBD-FB4E-5943AAD55701}"/>
            </a:ext>
          </a:extLst>
        </xdr:cNvPr>
        <xdr:cNvCxnSpPr/>
      </xdr:nvCxnSpPr>
      <xdr:spPr>
        <a:xfrm>
          <a:off x="7139000" y="1598410"/>
          <a:ext cx="0" cy="260149"/>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31</xdr:col>
      <xdr:colOff>52400</xdr:colOff>
      <xdr:row>8</xdr:row>
      <xdr:rowOff>41946</xdr:rowOff>
    </xdr:from>
    <xdr:ext cx="0" cy="260149"/>
    <xdr:cxnSp macro="">
      <xdr:nvCxnSpPr>
        <xdr:cNvPr id="476" name="直線コネクタ 475">
          <a:extLst>
            <a:ext uri="{FF2B5EF4-FFF2-40B4-BE49-F238E27FC236}">
              <a16:creationId xmlns:a16="http://schemas.microsoft.com/office/drawing/2014/main" id="{EEAAAE7A-84EB-660E-B67A-D6F35C292256}"/>
            </a:ext>
          </a:extLst>
        </xdr:cNvPr>
        <xdr:cNvCxnSpPr/>
      </xdr:nvCxnSpPr>
      <xdr:spPr>
        <a:xfrm>
          <a:off x="7139000" y="1870746"/>
          <a:ext cx="0" cy="260149"/>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31</xdr:col>
      <xdr:colOff>52400</xdr:colOff>
      <xdr:row>9</xdr:row>
      <xdr:rowOff>73508</xdr:rowOff>
    </xdr:from>
    <xdr:ext cx="0" cy="499119"/>
    <xdr:cxnSp macro="">
      <xdr:nvCxnSpPr>
        <xdr:cNvPr id="477" name="直線コネクタ 476">
          <a:extLst>
            <a:ext uri="{FF2B5EF4-FFF2-40B4-BE49-F238E27FC236}">
              <a16:creationId xmlns:a16="http://schemas.microsoft.com/office/drawing/2014/main" id="{D9048D3D-C08D-C8E1-C250-32D4FB836E9D}"/>
            </a:ext>
          </a:extLst>
        </xdr:cNvPr>
        <xdr:cNvCxnSpPr/>
      </xdr:nvCxnSpPr>
      <xdr:spPr>
        <a:xfrm>
          <a:off x="7139000" y="2130908"/>
          <a:ext cx="0" cy="499119"/>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30</xdr:col>
      <xdr:colOff>59610</xdr:colOff>
      <xdr:row>6</xdr:row>
      <xdr:rowOff>10302</xdr:rowOff>
    </xdr:from>
    <xdr:ext cx="224998" cy="328936"/>
    <xdr:sp macro="" textlink="$D$21">
      <xdr:nvSpPr>
        <xdr:cNvPr id="479" name="テキスト ボックス 478">
          <a:extLst>
            <a:ext uri="{FF2B5EF4-FFF2-40B4-BE49-F238E27FC236}">
              <a16:creationId xmlns:a16="http://schemas.microsoft.com/office/drawing/2014/main" id="{2B65AFEA-88D8-0CD0-0FAC-AF1452628916}"/>
            </a:ext>
          </a:extLst>
        </xdr:cNvPr>
        <xdr:cNvSpPr txBox="1"/>
      </xdr:nvSpPr>
      <xdr:spPr>
        <a:xfrm rot="16200000">
          <a:off x="6865641" y="1433871"/>
          <a:ext cx="32893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95155AB-5485-438D-8218-3903078D9619}" type="TxLink">
            <a:rPr kumimoji="1" lang="en-US" altLang="en-US" sz="900" b="0" i="0" u="none" strike="noStrike">
              <a:solidFill>
                <a:srgbClr val="000000"/>
              </a:solidFill>
              <a:latin typeface="Times New Roman"/>
              <a:cs typeface="Times New Roman"/>
            </a:rPr>
            <a:pPr/>
            <a:t>1.0</a:t>
          </a:fld>
          <a:endParaRPr kumimoji="1" lang="ja-JP" altLang="en-US" sz="900" i="0"/>
        </a:p>
      </xdr:txBody>
    </xdr:sp>
    <xdr:clientData/>
  </xdr:oneCellAnchor>
  <xdr:oneCellAnchor>
    <xdr:from>
      <xdr:col>30</xdr:col>
      <xdr:colOff>59612</xdr:colOff>
      <xdr:row>6</xdr:row>
      <xdr:rowOff>221968</xdr:rowOff>
    </xdr:from>
    <xdr:ext cx="224998" cy="328936"/>
    <xdr:sp macro="" textlink="$D$22">
      <xdr:nvSpPr>
        <xdr:cNvPr id="480" name="テキスト ボックス 479">
          <a:extLst>
            <a:ext uri="{FF2B5EF4-FFF2-40B4-BE49-F238E27FC236}">
              <a16:creationId xmlns:a16="http://schemas.microsoft.com/office/drawing/2014/main" id="{A74A40B0-4F1F-493B-65BA-60492A86AF9A}"/>
            </a:ext>
          </a:extLst>
        </xdr:cNvPr>
        <xdr:cNvSpPr txBox="1"/>
      </xdr:nvSpPr>
      <xdr:spPr>
        <a:xfrm rot="16200000">
          <a:off x="6865643" y="1645537"/>
          <a:ext cx="32893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B1157AD-8993-4EB1-9F06-1A8CEF3AC955}" type="TxLink">
            <a:rPr kumimoji="1" lang="en-US" altLang="en-US" sz="900" b="0" i="0" u="none" strike="noStrike">
              <a:solidFill>
                <a:srgbClr val="000000"/>
              </a:solidFill>
              <a:latin typeface="Times New Roman"/>
              <a:ea typeface="游ゴシック"/>
              <a:cs typeface="Times New Roman"/>
            </a:rPr>
            <a:pPr/>
            <a:t>1.5</a:t>
          </a:fld>
          <a:endParaRPr kumimoji="1" lang="ja-JP" altLang="en-US" sz="900" i="0"/>
        </a:p>
      </xdr:txBody>
    </xdr:sp>
    <xdr:clientData/>
  </xdr:oneCellAnchor>
  <xdr:oneCellAnchor>
    <xdr:from>
      <xdr:col>30</xdr:col>
      <xdr:colOff>68078</xdr:colOff>
      <xdr:row>8</xdr:row>
      <xdr:rowOff>35703</xdr:rowOff>
    </xdr:from>
    <xdr:ext cx="224998" cy="328936"/>
    <xdr:sp macro="" textlink="$D$23">
      <xdr:nvSpPr>
        <xdr:cNvPr id="481" name="テキスト ボックス 480">
          <a:extLst>
            <a:ext uri="{FF2B5EF4-FFF2-40B4-BE49-F238E27FC236}">
              <a16:creationId xmlns:a16="http://schemas.microsoft.com/office/drawing/2014/main" id="{3894B46D-D7E0-A7F6-AB35-9E5E43E8C84F}"/>
            </a:ext>
          </a:extLst>
        </xdr:cNvPr>
        <xdr:cNvSpPr txBox="1"/>
      </xdr:nvSpPr>
      <xdr:spPr>
        <a:xfrm rot="16200000">
          <a:off x="6874109" y="1916472"/>
          <a:ext cx="32893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5F4B904-7DA9-495E-AE52-0731AACBEC80}" type="TxLink">
            <a:rPr kumimoji="1" lang="en-US" altLang="en-US" sz="900" b="0" i="0" u="none" strike="noStrike">
              <a:solidFill>
                <a:srgbClr val="000000"/>
              </a:solidFill>
              <a:latin typeface="Times New Roman"/>
              <a:ea typeface="游ゴシック"/>
              <a:cs typeface="Times New Roman"/>
            </a:rPr>
            <a:pPr/>
            <a:t>1.2</a:t>
          </a:fld>
          <a:endParaRPr kumimoji="1" lang="ja-JP" altLang="en-US" sz="900" i="0"/>
        </a:p>
      </xdr:txBody>
    </xdr:sp>
    <xdr:clientData/>
  </xdr:oneCellAnchor>
  <xdr:oneCellAnchor>
    <xdr:from>
      <xdr:col>30</xdr:col>
      <xdr:colOff>51145</xdr:colOff>
      <xdr:row>9</xdr:row>
      <xdr:rowOff>171170</xdr:rowOff>
    </xdr:from>
    <xdr:ext cx="224998" cy="328936"/>
    <xdr:sp macro="" textlink="$D$24">
      <xdr:nvSpPr>
        <xdr:cNvPr id="482" name="テキスト ボックス 481">
          <a:extLst>
            <a:ext uri="{FF2B5EF4-FFF2-40B4-BE49-F238E27FC236}">
              <a16:creationId xmlns:a16="http://schemas.microsoft.com/office/drawing/2014/main" id="{1B183E4B-29C6-8F12-83CB-06390282A43D}"/>
            </a:ext>
          </a:extLst>
        </xdr:cNvPr>
        <xdr:cNvSpPr txBox="1"/>
      </xdr:nvSpPr>
      <xdr:spPr>
        <a:xfrm rot="16200000">
          <a:off x="6857176" y="2280539"/>
          <a:ext cx="32893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74C9485-D2BA-41EE-B42B-4177796823CB}" type="TxLink">
            <a:rPr kumimoji="1" lang="en-US" altLang="en-US" sz="900" b="0" i="0" u="none" strike="noStrike">
              <a:solidFill>
                <a:srgbClr val="000000"/>
              </a:solidFill>
              <a:latin typeface="Times New Roman"/>
              <a:ea typeface="游ゴシック"/>
              <a:cs typeface="Times New Roman"/>
            </a:rPr>
            <a:pPr/>
            <a:t>2.8</a:t>
          </a:fld>
          <a:endParaRPr kumimoji="1" lang="ja-JP" altLang="en-US" sz="900" i="0"/>
        </a:p>
      </xdr:txBody>
    </xdr:sp>
    <xdr:clientData/>
  </xdr:oneCellAnchor>
  <xdr:oneCellAnchor>
    <xdr:from>
      <xdr:col>30</xdr:col>
      <xdr:colOff>76547</xdr:colOff>
      <xdr:row>12</xdr:row>
      <xdr:rowOff>83051</xdr:rowOff>
    </xdr:from>
    <xdr:ext cx="224998" cy="386644"/>
    <xdr:sp macro="" textlink="$D$26">
      <xdr:nvSpPr>
        <xdr:cNvPr id="483" name="テキスト ボックス 482">
          <a:extLst>
            <a:ext uri="{FF2B5EF4-FFF2-40B4-BE49-F238E27FC236}">
              <a16:creationId xmlns:a16="http://schemas.microsoft.com/office/drawing/2014/main" id="{BE8CB7B0-8F74-5E14-0957-7A780F0A73FF}"/>
            </a:ext>
          </a:extLst>
        </xdr:cNvPr>
        <xdr:cNvSpPr txBox="1"/>
      </xdr:nvSpPr>
      <xdr:spPr>
        <a:xfrm rot="16200000">
          <a:off x="6853724" y="2907074"/>
          <a:ext cx="38664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330467F-A9EE-4AAE-8F5A-078050A439E4}" type="TxLink">
            <a:rPr kumimoji="1" lang="en-US" altLang="en-US" sz="900" b="0" i="0" u="none" strike="noStrike">
              <a:solidFill>
                <a:srgbClr val="000000"/>
              </a:solidFill>
              <a:latin typeface="Times New Roman"/>
              <a:ea typeface="游ゴシック"/>
              <a:cs typeface="Times New Roman"/>
            </a:rPr>
            <a:pPr/>
            <a:t>10.0</a:t>
          </a:fld>
          <a:endParaRPr kumimoji="1" lang="ja-JP" altLang="en-US" sz="900" i="0"/>
        </a:p>
      </xdr:txBody>
    </xdr:sp>
    <xdr:clientData/>
  </xdr:oneCellAnchor>
  <xdr:oneCellAnchor>
    <xdr:from>
      <xdr:col>31</xdr:col>
      <xdr:colOff>52400</xdr:colOff>
      <xdr:row>11</xdr:row>
      <xdr:rowOff>115841</xdr:rowOff>
    </xdr:from>
    <xdr:ext cx="0" cy="713892"/>
    <xdr:cxnSp macro="">
      <xdr:nvCxnSpPr>
        <xdr:cNvPr id="484" name="直線コネクタ 483">
          <a:extLst>
            <a:ext uri="{FF2B5EF4-FFF2-40B4-BE49-F238E27FC236}">
              <a16:creationId xmlns:a16="http://schemas.microsoft.com/office/drawing/2014/main" id="{5E7D0192-9A6D-F17B-81AE-AFDE9AE6E3C1}"/>
            </a:ext>
          </a:extLst>
        </xdr:cNvPr>
        <xdr:cNvCxnSpPr/>
      </xdr:nvCxnSpPr>
      <xdr:spPr>
        <a:xfrm>
          <a:off x="7139000" y="2630441"/>
          <a:ext cx="0" cy="713892"/>
        </a:xfrm>
        <a:prstGeom prst="line">
          <a:avLst/>
        </a:prstGeom>
        <a:ln w="3175">
          <a:solidFill>
            <a:schemeClr val="accent1"/>
          </a:solidFill>
          <a:prstDash val="solid"/>
          <a:headEnd type="stealth"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28</xdr:col>
      <xdr:colOff>141195</xdr:colOff>
      <xdr:row>8</xdr:row>
      <xdr:rowOff>100849</xdr:rowOff>
    </xdr:from>
    <xdr:ext cx="42583" cy="0"/>
    <xdr:cxnSp macro="">
      <xdr:nvCxnSpPr>
        <xdr:cNvPr id="493" name="直線コネクタ 492">
          <a:extLst>
            <a:ext uri="{FF2B5EF4-FFF2-40B4-BE49-F238E27FC236}">
              <a16:creationId xmlns:a16="http://schemas.microsoft.com/office/drawing/2014/main" id="{74720B76-657B-6947-3BD8-5FE9C9BD7695}"/>
            </a:ext>
          </a:extLst>
        </xdr:cNvPr>
        <xdr:cNvCxnSpPr/>
      </xdr:nvCxnSpPr>
      <xdr:spPr>
        <a:xfrm>
          <a:off x="6541995" y="1929649"/>
          <a:ext cx="42583"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wsDr>
</file>

<file path=xl/drawings/drawing2.xml><?xml version="1.0" encoding="utf-8"?>
<xdr:wsDr xmlns:xdr="http://schemas.openxmlformats.org/drawingml/2006/spreadsheetDrawing" xmlns:a="http://schemas.openxmlformats.org/drawingml/2006/main">
  <xdr:oneCellAnchor>
    <xdr:from>
      <xdr:col>88</xdr:col>
      <xdr:colOff>217058</xdr:colOff>
      <xdr:row>8</xdr:row>
      <xdr:rowOff>108857</xdr:rowOff>
    </xdr:from>
    <xdr:ext cx="1637323" cy="348719"/>
    <xdr:sp macro="" textlink="">
      <xdr:nvSpPr>
        <xdr:cNvPr id="15" name="正方形/長方形 14">
          <a:extLst>
            <a:ext uri="{FF2B5EF4-FFF2-40B4-BE49-F238E27FC236}">
              <a16:creationId xmlns:a16="http://schemas.microsoft.com/office/drawing/2014/main" id="{121F8172-72B3-42BC-A11A-86C17E1F04FC}"/>
            </a:ext>
          </a:extLst>
        </xdr:cNvPr>
        <xdr:cNvSpPr/>
      </xdr:nvSpPr>
      <xdr:spPr>
        <a:xfrm>
          <a:off x="20481234" y="1951055"/>
          <a:ext cx="1637323" cy="348719"/>
        </a:xfrm>
        <a:prstGeom prst="rect">
          <a:avLst/>
        </a:prstGeom>
        <a:solidFill>
          <a:srgbClr val="FF0000">
            <a:alpha val="25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53</xdr:col>
      <xdr:colOff>50799</xdr:colOff>
      <xdr:row>30</xdr:row>
      <xdr:rowOff>126892</xdr:rowOff>
    </xdr:from>
    <xdr:ext cx="1637323" cy="348719"/>
    <xdr:sp macro="" textlink="">
      <xdr:nvSpPr>
        <xdr:cNvPr id="307" name="正方形/長方形 306">
          <a:extLst>
            <a:ext uri="{FF2B5EF4-FFF2-40B4-BE49-F238E27FC236}">
              <a16:creationId xmlns:a16="http://schemas.microsoft.com/office/drawing/2014/main" id="{E98BBA60-2C70-48A6-99E2-3AC500F6C04D}"/>
            </a:ext>
          </a:extLst>
        </xdr:cNvPr>
        <xdr:cNvSpPr/>
      </xdr:nvSpPr>
      <xdr:spPr>
        <a:xfrm>
          <a:off x="12852399" y="6995778"/>
          <a:ext cx="1637323" cy="348719"/>
        </a:xfrm>
        <a:prstGeom prst="rect">
          <a:avLst/>
        </a:prstGeom>
        <a:solidFill>
          <a:srgbClr val="FF0000">
            <a:alpha val="25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60</xdr:col>
      <xdr:colOff>100847</xdr:colOff>
      <xdr:row>25</xdr:row>
      <xdr:rowOff>84899</xdr:rowOff>
    </xdr:from>
    <xdr:ext cx="1739676" cy="0"/>
    <xdr:cxnSp macro="">
      <xdr:nvCxnSpPr>
        <xdr:cNvPr id="205" name="直線コネクタ 204">
          <a:extLst>
            <a:ext uri="{FF2B5EF4-FFF2-40B4-BE49-F238E27FC236}">
              <a16:creationId xmlns:a16="http://schemas.microsoft.com/office/drawing/2014/main" id="{D764A5E0-3E7C-4B22-8602-ED6E4B3DEC92}"/>
            </a:ext>
          </a:extLst>
        </xdr:cNvPr>
        <xdr:cNvCxnSpPr/>
      </xdr:nvCxnSpPr>
      <xdr:spPr>
        <a:xfrm>
          <a:off x="14502647" y="5799899"/>
          <a:ext cx="173967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60</xdr:col>
      <xdr:colOff>87786</xdr:colOff>
      <xdr:row>25</xdr:row>
      <xdr:rowOff>84898</xdr:rowOff>
    </xdr:from>
    <xdr:ext cx="59255" cy="1674000"/>
    <xdr:sp macro="" textlink="">
      <xdr:nvSpPr>
        <xdr:cNvPr id="206" name="正方形/長方形 205">
          <a:extLst>
            <a:ext uri="{FF2B5EF4-FFF2-40B4-BE49-F238E27FC236}">
              <a16:creationId xmlns:a16="http://schemas.microsoft.com/office/drawing/2014/main" id="{B38C7988-0E53-4655-BACD-D7C67BC3BEE4}"/>
            </a:ext>
          </a:extLst>
        </xdr:cNvPr>
        <xdr:cNvSpPr/>
      </xdr:nvSpPr>
      <xdr:spPr>
        <a:xfrm>
          <a:off x="14489586" y="5799898"/>
          <a:ext cx="59255" cy="1674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60</xdr:col>
      <xdr:colOff>118390</xdr:colOff>
      <xdr:row>25</xdr:row>
      <xdr:rowOff>31161</xdr:rowOff>
    </xdr:from>
    <xdr:ext cx="0" cy="1800000"/>
    <xdr:cxnSp macro="">
      <xdr:nvCxnSpPr>
        <xdr:cNvPr id="207" name="直線コネクタ 206">
          <a:extLst>
            <a:ext uri="{FF2B5EF4-FFF2-40B4-BE49-F238E27FC236}">
              <a16:creationId xmlns:a16="http://schemas.microsoft.com/office/drawing/2014/main" id="{F850A436-BD56-430E-B2F5-92F3F38EB226}"/>
            </a:ext>
          </a:extLst>
        </xdr:cNvPr>
        <xdr:cNvCxnSpPr/>
      </xdr:nvCxnSpPr>
      <xdr:spPr>
        <a:xfrm>
          <a:off x="14520190" y="5746161"/>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50</xdr:col>
      <xdr:colOff>182880</xdr:colOff>
      <xdr:row>25</xdr:row>
      <xdr:rowOff>84899</xdr:rowOff>
    </xdr:from>
    <xdr:ext cx="397411" cy="0"/>
    <xdr:cxnSp macro="">
      <xdr:nvCxnSpPr>
        <xdr:cNvPr id="208" name="直線コネクタ 207">
          <a:extLst>
            <a:ext uri="{FF2B5EF4-FFF2-40B4-BE49-F238E27FC236}">
              <a16:creationId xmlns:a16="http://schemas.microsoft.com/office/drawing/2014/main" id="{CB0F5BC0-516E-4166-9E26-6643FB7DFC5E}"/>
            </a:ext>
          </a:extLst>
        </xdr:cNvPr>
        <xdr:cNvCxnSpPr/>
      </xdr:nvCxnSpPr>
      <xdr:spPr>
        <a:xfrm>
          <a:off x="12298680" y="5799899"/>
          <a:ext cx="397411"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89946</xdr:colOff>
      <xdr:row>24</xdr:row>
      <xdr:rowOff>138867</xdr:rowOff>
    </xdr:from>
    <xdr:ext cx="0" cy="177085"/>
    <xdr:cxnSp macro="">
      <xdr:nvCxnSpPr>
        <xdr:cNvPr id="209" name="直線コネクタ 208">
          <a:extLst>
            <a:ext uri="{FF2B5EF4-FFF2-40B4-BE49-F238E27FC236}">
              <a16:creationId xmlns:a16="http://schemas.microsoft.com/office/drawing/2014/main" id="{EBBF1E01-3EAC-40AF-A819-CD70048D30D6}"/>
            </a:ext>
          </a:extLst>
        </xdr:cNvPr>
        <xdr:cNvCxnSpPr/>
      </xdr:nvCxnSpPr>
      <xdr:spPr>
        <a:xfrm>
          <a:off x="14720346"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74447</xdr:colOff>
      <xdr:row>23</xdr:row>
      <xdr:rowOff>219682</xdr:rowOff>
    </xdr:from>
    <xdr:ext cx="242374" cy="224998"/>
    <xdr:sp macro="" textlink="">
      <xdr:nvSpPr>
        <xdr:cNvPr id="210" name="テキスト ボックス 209">
          <a:extLst>
            <a:ext uri="{FF2B5EF4-FFF2-40B4-BE49-F238E27FC236}">
              <a16:creationId xmlns:a16="http://schemas.microsoft.com/office/drawing/2014/main" id="{2FED6D21-B8E4-4646-863E-5FD99A945C18}"/>
            </a:ext>
          </a:extLst>
        </xdr:cNvPr>
        <xdr:cNvSpPr txBox="1"/>
      </xdr:nvSpPr>
      <xdr:spPr>
        <a:xfrm>
          <a:off x="14933447" y="5477482"/>
          <a:ext cx="24237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q</a:t>
          </a:r>
          <a:endParaRPr kumimoji="1" lang="ja-JP" altLang="en-US" sz="900" i="1"/>
        </a:p>
      </xdr:txBody>
    </xdr:sp>
    <xdr:clientData/>
  </xdr:oneCellAnchor>
  <xdr:oneCellAnchor>
    <xdr:from>
      <xdr:col>62</xdr:col>
      <xdr:colOff>67087</xdr:colOff>
      <xdr:row>24</xdr:row>
      <xdr:rowOff>138867</xdr:rowOff>
    </xdr:from>
    <xdr:ext cx="0" cy="177085"/>
    <xdr:cxnSp macro="">
      <xdr:nvCxnSpPr>
        <xdr:cNvPr id="211" name="直線コネクタ 210">
          <a:extLst>
            <a:ext uri="{FF2B5EF4-FFF2-40B4-BE49-F238E27FC236}">
              <a16:creationId xmlns:a16="http://schemas.microsoft.com/office/drawing/2014/main" id="{A3DADF43-D71C-4001-B728-9E7AF1584909}"/>
            </a:ext>
          </a:extLst>
        </xdr:cNvPr>
        <xdr:cNvCxnSpPr/>
      </xdr:nvCxnSpPr>
      <xdr:spPr>
        <a:xfrm>
          <a:off x="14926087"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62579</xdr:colOff>
      <xdr:row>24</xdr:row>
      <xdr:rowOff>138867</xdr:rowOff>
    </xdr:from>
    <xdr:ext cx="0" cy="177085"/>
    <xdr:cxnSp macro="">
      <xdr:nvCxnSpPr>
        <xdr:cNvPr id="212" name="直線コネクタ 211">
          <a:extLst>
            <a:ext uri="{FF2B5EF4-FFF2-40B4-BE49-F238E27FC236}">
              <a16:creationId xmlns:a16="http://schemas.microsoft.com/office/drawing/2014/main" id="{0BB91C26-073C-4071-A86F-1D4B24CD5F88}"/>
            </a:ext>
          </a:extLst>
        </xdr:cNvPr>
        <xdr:cNvCxnSpPr/>
      </xdr:nvCxnSpPr>
      <xdr:spPr>
        <a:xfrm>
          <a:off x="15150179"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47340</xdr:colOff>
      <xdr:row>24</xdr:row>
      <xdr:rowOff>138867</xdr:rowOff>
    </xdr:from>
    <xdr:ext cx="0" cy="177085"/>
    <xdr:cxnSp macro="">
      <xdr:nvCxnSpPr>
        <xdr:cNvPr id="213" name="直線コネクタ 212">
          <a:extLst>
            <a:ext uri="{FF2B5EF4-FFF2-40B4-BE49-F238E27FC236}">
              <a16:creationId xmlns:a16="http://schemas.microsoft.com/office/drawing/2014/main" id="{75F993FC-5C2A-4A21-BFD3-6DE2DC72006F}"/>
            </a:ext>
          </a:extLst>
        </xdr:cNvPr>
        <xdr:cNvCxnSpPr/>
      </xdr:nvCxnSpPr>
      <xdr:spPr>
        <a:xfrm>
          <a:off x="15363540"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65</xdr:col>
      <xdr:colOff>40578</xdr:colOff>
      <xdr:row>24</xdr:row>
      <xdr:rowOff>138867</xdr:rowOff>
    </xdr:from>
    <xdr:ext cx="0" cy="177085"/>
    <xdr:cxnSp macro="">
      <xdr:nvCxnSpPr>
        <xdr:cNvPr id="214" name="直線コネクタ 213">
          <a:extLst>
            <a:ext uri="{FF2B5EF4-FFF2-40B4-BE49-F238E27FC236}">
              <a16:creationId xmlns:a16="http://schemas.microsoft.com/office/drawing/2014/main" id="{EA210082-2921-45E1-878F-1B81413B0764}"/>
            </a:ext>
          </a:extLst>
        </xdr:cNvPr>
        <xdr:cNvCxnSpPr/>
      </xdr:nvCxnSpPr>
      <xdr:spPr>
        <a:xfrm>
          <a:off x="15585378"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22567</xdr:colOff>
      <xdr:row>30</xdr:row>
      <xdr:rowOff>122991</xdr:rowOff>
    </xdr:from>
    <xdr:ext cx="1659695" cy="0"/>
    <xdr:cxnSp macro="">
      <xdr:nvCxnSpPr>
        <xdr:cNvPr id="215" name="直線コネクタ 214">
          <a:extLst>
            <a:ext uri="{FF2B5EF4-FFF2-40B4-BE49-F238E27FC236}">
              <a16:creationId xmlns:a16="http://schemas.microsoft.com/office/drawing/2014/main" id="{99D2B430-DC3E-4124-A3C0-1F710D9E6035}"/>
            </a:ext>
          </a:extLst>
        </xdr:cNvPr>
        <xdr:cNvCxnSpPr/>
      </xdr:nvCxnSpPr>
      <xdr:spPr>
        <a:xfrm>
          <a:off x="12824167" y="6991877"/>
          <a:ext cx="165969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174362</xdr:colOff>
      <xdr:row>25</xdr:row>
      <xdr:rowOff>91533</xdr:rowOff>
    </xdr:from>
    <xdr:ext cx="0" cy="1779970"/>
    <xdr:cxnSp macro="">
      <xdr:nvCxnSpPr>
        <xdr:cNvPr id="216" name="直線コネクタ 215">
          <a:extLst>
            <a:ext uri="{FF2B5EF4-FFF2-40B4-BE49-F238E27FC236}">
              <a16:creationId xmlns:a16="http://schemas.microsoft.com/office/drawing/2014/main" id="{35A1B08A-7398-497E-92B6-7BDC6163B8EF}"/>
            </a:ext>
          </a:extLst>
        </xdr:cNvPr>
        <xdr:cNvCxnSpPr/>
      </xdr:nvCxnSpPr>
      <xdr:spPr>
        <a:xfrm>
          <a:off x="16176362" y="5806533"/>
          <a:ext cx="0" cy="177997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215538</xdr:colOff>
      <xdr:row>25</xdr:row>
      <xdr:rowOff>84898</xdr:rowOff>
    </xdr:from>
    <xdr:ext cx="54001" cy="1674000"/>
    <xdr:sp macro="" textlink="">
      <xdr:nvSpPr>
        <xdr:cNvPr id="218" name="正方形/長方形 217">
          <a:extLst>
            <a:ext uri="{FF2B5EF4-FFF2-40B4-BE49-F238E27FC236}">
              <a16:creationId xmlns:a16="http://schemas.microsoft.com/office/drawing/2014/main" id="{141E62AF-2A53-43BE-A684-DB862B3884C0}"/>
            </a:ext>
          </a:extLst>
        </xdr:cNvPr>
        <xdr:cNvSpPr/>
      </xdr:nvSpPr>
      <xdr:spPr>
        <a:xfrm>
          <a:off x="12788538" y="5799898"/>
          <a:ext cx="54001" cy="1674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53</xdr:col>
      <xdr:colOff>17754</xdr:colOff>
      <xdr:row>25</xdr:row>
      <xdr:rowOff>31161</xdr:rowOff>
    </xdr:from>
    <xdr:ext cx="0" cy="1800000"/>
    <xdr:cxnSp macro="">
      <xdr:nvCxnSpPr>
        <xdr:cNvPr id="219" name="直線コネクタ 218">
          <a:extLst>
            <a:ext uri="{FF2B5EF4-FFF2-40B4-BE49-F238E27FC236}">
              <a16:creationId xmlns:a16="http://schemas.microsoft.com/office/drawing/2014/main" id="{DB885988-C96F-4BD2-BA1F-9BF2A9A9E70A}"/>
            </a:ext>
          </a:extLst>
        </xdr:cNvPr>
        <xdr:cNvCxnSpPr/>
      </xdr:nvCxnSpPr>
      <xdr:spPr>
        <a:xfrm>
          <a:off x="12819354" y="5746161"/>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60</xdr:col>
      <xdr:colOff>116072</xdr:colOff>
      <xdr:row>24</xdr:row>
      <xdr:rowOff>138867</xdr:rowOff>
    </xdr:from>
    <xdr:ext cx="0" cy="177085"/>
    <xdr:cxnSp macro="">
      <xdr:nvCxnSpPr>
        <xdr:cNvPr id="220" name="直線コネクタ 219">
          <a:extLst>
            <a:ext uri="{FF2B5EF4-FFF2-40B4-BE49-F238E27FC236}">
              <a16:creationId xmlns:a16="http://schemas.microsoft.com/office/drawing/2014/main" id="{0A028F4A-DF78-439D-81EF-B9225911DF48}"/>
            </a:ext>
          </a:extLst>
        </xdr:cNvPr>
        <xdr:cNvCxnSpPr/>
      </xdr:nvCxnSpPr>
      <xdr:spPr>
        <a:xfrm>
          <a:off x="14517872"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18505</xdr:colOff>
      <xdr:row>25</xdr:row>
      <xdr:rowOff>91533</xdr:rowOff>
    </xdr:from>
    <xdr:ext cx="0" cy="1170000"/>
    <xdr:cxnSp macro="">
      <xdr:nvCxnSpPr>
        <xdr:cNvPr id="221" name="直線コネクタ 220">
          <a:extLst>
            <a:ext uri="{FF2B5EF4-FFF2-40B4-BE49-F238E27FC236}">
              <a16:creationId xmlns:a16="http://schemas.microsoft.com/office/drawing/2014/main" id="{F2C7992D-3C52-4992-AEF7-BC8029489400}"/>
            </a:ext>
          </a:extLst>
        </xdr:cNvPr>
        <xdr:cNvCxnSpPr/>
      </xdr:nvCxnSpPr>
      <xdr:spPr>
        <a:xfrm>
          <a:off x="12362905" y="5806533"/>
          <a:ext cx="0" cy="117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50</xdr:col>
      <xdr:colOff>182880</xdr:colOff>
      <xdr:row>30</xdr:row>
      <xdr:rowOff>114785</xdr:rowOff>
    </xdr:from>
    <xdr:ext cx="431999" cy="0"/>
    <xdr:cxnSp macro="">
      <xdr:nvCxnSpPr>
        <xdr:cNvPr id="222" name="直線コネクタ 221">
          <a:extLst>
            <a:ext uri="{FF2B5EF4-FFF2-40B4-BE49-F238E27FC236}">
              <a16:creationId xmlns:a16="http://schemas.microsoft.com/office/drawing/2014/main" id="{40870D48-8985-4576-B8BD-A230864B84F5}"/>
            </a:ext>
          </a:extLst>
        </xdr:cNvPr>
        <xdr:cNvCxnSpPr/>
      </xdr:nvCxnSpPr>
      <xdr:spPr>
        <a:xfrm>
          <a:off x="12298680" y="6983671"/>
          <a:ext cx="431999"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50</xdr:col>
      <xdr:colOff>50867</xdr:colOff>
      <xdr:row>27</xdr:row>
      <xdr:rowOff>92216</xdr:rowOff>
    </xdr:from>
    <xdr:ext cx="224998" cy="268022"/>
    <xdr:sp macro="" textlink="">
      <xdr:nvSpPr>
        <xdr:cNvPr id="223" name="テキスト ボックス 222">
          <a:extLst>
            <a:ext uri="{FF2B5EF4-FFF2-40B4-BE49-F238E27FC236}">
              <a16:creationId xmlns:a16="http://schemas.microsoft.com/office/drawing/2014/main" id="{83465D5B-E82F-4C96-8B36-B3DDCE5B304E}"/>
            </a:ext>
          </a:extLst>
        </xdr:cNvPr>
        <xdr:cNvSpPr txBox="1"/>
      </xdr:nvSpPr>
      <xdr:spPr>
        <a:xfrm rot="16200000">
          <a:off x="12145155" y="6285928"/>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H</a:t>
          </a:r>
          <a:endParaRPr kumimoji="1" lang="ja-JP" altLang="en-US" sz="900" i="1"/>
        </a:p>
      </xdr:txBody>
    </xdr:sp>
    <xdr:clientData/>
  </xdr:oneCellAnchor>
  <xdr:oneCellAnchor>
    <xdr:from>
      <xdr:col>60</xdr:col>
      <xdr:colOff>24647</xdr:colOff>
      <xdr:row>26</xdr:row>
      <xdr:rowOff>23351</xdr:rowOff>
    </xdr:from>
    <xdr:ext cx="54000" cy="0"/>
    <xdr:cxnSp macro="">
      <xdr:nvCxnSpPr>
        <xdr:cNvPr id="224" name="直線コネクタ 223">
          <a:extLst>
            <a:ext uri="{FF2B5EF4-FFF2-40B4-BE49-F238E27FC236}">
              <a16:creationId xmlns:a16="http://schemas.microsoft.com/office/drawing/2014/main" id="{097AE35C-ABCC-4D5A-A081-E41998F30315}"/>
            </a:ext>
          </a:extLst>
        </xdr:cNvPr>
        <xdr:cNvCxnSpPr/>
      </xdr:nvCxnSpPr>
      <xdr:spPr>
        <a:xfrm>
          <a:off x="14426447" y="5966951"/>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60</xdr:col>
      <xdr:colOff>24647</xdr:colOff>
      <xdr:row>28</xdr:row>
      <xdr:rowOff>89585</xdr:rowOff>
    </xdr:from>
    <xdr:ext cx="54000" cy="0"/>
    <xdr:cxnSp macro="">
      <xdr:nvCxnSpPr>
        <xdr:cNvPr id="225" name="直線コネクタ 224">
          <a:extLst>
            <a:ext uri="{FF2B5EF4-FFF2-40B4-BE49-F238E27FC236}">
              <a16:creationId xmlns:a16="http://schemas.microsoft.com/office/drawing/2014/main" id="{DA2A96A0-41AE-4D95-A6D3-7C99AE9308E2}"/>
            </a:ext>
          </a:extLst>
        </xdr:cNvPr>
        <xdr:cNvCxnSpPr/>
      </xdr:nvCxnSpPr>
      <xdr:spPr>
        <a:xfrm>
          <a:off x="14426447" y="6501271"/>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146788</xdr:colOff>
      <xdr:row>20</xdr:row>
      <xdr:rowOff>206816</xdr:rowOff>
    </xdr:from>
    <xdr:ext cx="3456366" cy="3461657"/>
    <xdr:sp macro="" textlink="">
      <xdr:nvSpPr>
        <xdr:cNvPr id="226" name="円弧 225">
          <a:extLst>
            <a:ext uri="{FF2B5EF4-FFF2-40B4-BE49-F238E27FC236}">
              <a16:creationId xmlns:a16="http://schemas.microsoft.com/office/drawing/2014/main" id="{BCB5EECB-2309-4F0F-9822-1D411E2E9432}"/>
            </a:ext>
          </a:extLst>
        </xdr:cNvPr>
        <xdr:cNvSpPr/>
      </xdr:nvSpPr>
      <xdr:spPr>
        <a:xfrm>
          <a:off x="12033988" y="4811473"/>
          <a:ext cx="3456366" cy="3461657"/>
        </a:xfrm>
        <a:prstGeom prst="arc">
          <a:avLst>
            <a:gd name="adj1" fmla="val 21569155"/>
            <a:gd name="adj2" fmla="val 9408128"/>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53</xdr:col>
      <xdr:colOff>45719</xdr:colOff>
      <xdr:row>26</xdr:row>
      <xdr:rowOff>23351</xdr:rowOff>
    </xdr:from>
    <xdr:ext cx="54000" cy="0"/>
    <xdr:cxnSp macro="">
      <xdr:nvCxnSpPr>
        <xdr:cNvPr id="227" name="直線コネクタ 226">
          <a:extLst>
            <a:ext uri="{FF2B5EF4-FFF2-40B4-BE49-F238E27FC236}">
              <a16:creationId xmlns:a16="http://schemas.microsoft.com/office/drawing/2014/main" id="{BDE4A53A-DA46-4EEF-86DA-0925C7AB255B}"/>
            </a:ext>
          </a:extLst>
        </xdr:cNvPr>
        <xdr:cNvCxnSpPr/>
      </xdr:nvCxnSpPr>
      <xdr:spPr>
        <a:xfrm>
          <a:off x="12847319" y="5966951"/>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45719</xdr:colOff>
      <xdr:row>28</xdr:row>
      <xdr:rowOff>89585</xdr:rowOff>
    </xdr:from>
    <xdr:ext cx="54000" cy="0"/>
    <xdr:cxnSp macro="">
      <xdr:nvCxnSpPr>
        <xdr:cNvPr id="228" name="直線コネクタ 227">
          <a:extLst>
            <a:ext uri="{FF2B5EF4-FFF2-40B4-BE49-F238E27FC236}">
              <a16:creationId xmlns:a16="http://schemas.microsoft.com/office/drawing/2014/main" id="{524D9219-9E30-4DBA-94F9-762564BF46B2}"/>
            </a:ext>
          </a:extLst>
        </xdr:cNvPr>
        <xdr:cNvCxnSpPr/>
      </xdr:nvCxnSpPr>
      <xdr:spPr>
        <a:xfrm>
          <a:off x="12847319" y="6501271"/>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83820</xdr:colOff>
      <xdr:row>25</xdr:row>
      <xdr:rowOff>220382</xdr:rowOff>
    </xdr:from>
    <xdr:ext cx="1548000" cy="53999"/>
    <xdr:sp macro="" textlink="">
      <xdr:nvSpPr>
        <xdr:cNvPr id="229" name="正方形/長方形 228">
          <a:extLst>
            <a:ext uri="{FF2B5EF4-FFF2-40B4-BE49-F238E27FC236}">
              <a16:creationId xmlns:a16="http://schemas.microsoft.com/office/drawing/2014/main" id="{6979797C-9316-4BF9-ADCF-D19202FBE767}"/>
            </a:ext>
          </a:extLst>
        </xdr:cNvPr>
        <xdr:cNvSpPr/>
      </xdr:nvSpPr>
      <xdr:spPr>
        <a:xfrm>
          <a:off x="12885420" y="5935382"/>
          <a:ext cx="1548000" cy="53999"/>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53</xdr:col>
      <xdr:colOff>83820</xdr:colOff>
      <xdr:row>28</xdr:row>
      <xdr:rowOff>58016</xdr:rowOff>
    </xdr:from>
    <xdr:ext cx="1548000" cy="53999"/>
    <xdr:sp macro="" textlink="">
      <xdr:nvSpPr>
        <xdr:cNvPr id="230" name="正方形/長方形 229">
          <a:extLst>
            <a:ext uri="{FF2B5EF4-FFF2-40B4-BE49-F238E27FC236}">
              <a16:creationId xmlns:a16="http://schemas.microsoft.com/office/drawing/2014/main" id="{23973DF0-0959-42D1-99DE-CC263061AC86}"/>
            </a:ext>
          </a:extLst>
        </xdr:cNvPr>
        <xdr:cNvSpPr/>
      </xdr:nvSpPr>
      <xdr:spPr>
        <a:xfrm>
          <a:off x="12885420" y="6469702"/>
          <a:ext cx="1548000" cy="53999"/>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52</xdr:col>
      <xdr:colOff>224589</xdr:colOff>
      <xdr:row>31</xdr:row>
      <xdr:rowOff>58443</xdr:rowOff>
    </xdr:from>
    <xdr:ext cx="0" cy="151684"/>
    <xdr:cxnSp macro="">
      <xdr:nvCxnSpPr>
        <xdr:cNvPr id="231" name="直線コネクタ 230">
          <a:extLst>
            <a:ext uri="{FF2B5EF4-FFF2-40B4-BE49-F238E27FC236}">
              <a16:creationId xmlns:a16="http://schemas.microsoft.com/office/drawing/2014/main" id="{D10945D3-AC76-480F-B934-38CD7C72C894}"/>
            </a:ext>
          </a:extLst>
        </xdr:cNvPr>
        <xdr:cNvCxnSpPr/>
      </xdr:nvCxnSpPr>
      <xdr:spPr>
        <a:xfrm rot="19800000">
          <a:off x="12797589" y="7155929"/>
          <a:ext cx="0" cy="151684"/>
        </a:xfrm>
        <a:prstGeom prst="line">
          <a:avLst/>
        </a:prstGeom>
        <a:ln w="1270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54</xdr:col>
      <xdr:colOff>142043</xdr:colOff>
      <xdr:row>33</xdr:row>
      <xdr:rowOff>172927</xdr:rowOff>
    </xdr:from>
    <xdr:ext cx="0" cy="177083"/>
    <xdr:cxnSp macro="">
      <xdr:nvCxnSpPr>
        <xdr:cNvPr id="232" name="直線コネクタ 231">
          <a:extLst>
            <a:ext uri="{FF2B5EF4-FFF2-40B4-BE49-F238E27FC236}">
              <a16:creationId xmlns:a16="http://schemas.microsoft.com/office/drawing/2014/main" id="{FBE162FD-C05A-40B0-8C83-0BD8826266FF}"/>
            </a:ext>
          </a:extLst>
        </xdr:cNvPr>
        <xdr:cNvCxnSpPr/>
      </xdr:nvCxnSpPr>
      <xdr:spPr>
        <a:xfrm rot="18900000">
          <a:off x="13172243" y="7727613"/>
          <a:ext cx="0"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55</xdr:col>
      <xdr:colOff>117002</xdr:colOff>
      <xdr:row>35</xdr:row>
      <xdr:rowOff>36494</xdr:rowOff>
    </xdr:from>
    <xdr:ext cx="177083" cy="0"/>
    <xdr:cxnSp macro="">
      <xdr:nvCxnSpPr>
        <xdr:cNvPr id="233" name="直線コネクタ 232">
          <a:extLst>
            <a:ext uri="{FF2B5EF4-FFF2-40B4-BE49-F238E27FC236}">
              <a16:creationId xmlns:a16="http://schemas.microsoft.com/office/drawing/2014/main" id="{7F620EF6-4899-4773-B99D-B4901FA1B314}"/>
            </a:ext>
          </a:extLst>
        </xdr:cNvPr>
        <xdr:cNvCxnSpPr/>
      </xdr:nvCxnSpPr>
      <xdr:spPr>
        <a:xfrm rot="18000000">
          <a:off x="13464344" y="7959838"/>
          <a:ext cx="0"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42431</xdr:colOff>
      <xdr:row>35</xdr:row>
      <xdr:rowOff>225906</xdr:rowOff>
    </xdr:from>
    <xdr:ext cx="180713" cy="0"/>
    <xdr:cxnSp macro="">
      <xdr:nvCxnSpPr>
        <xdr:cNvPr id="234" name="直線コネクタ 233">
          <a:extLst>
            <a:ext uri="{FF2B5EF4-FFF2-40B4-BE49-F238E27FC236}">
              <a16:creationId xmlns:a16="http://schemas.microsoft.com/office/drawing/2014/main" id="{442AFA35-98AE-4DE7-9D35-72CB2325C1D3}"/>
            </a:ext>
          </a:extLst>
        </xdr:cNvPr>
        <xdr:cNvCxnSpPr/>
      </xdr:nvCxnSpPr>
      <xdr:spPr>
        <a:xfrm rot="17100000">
          <a:off x="13848788" y="8147435"/>
          <a:ext cx="0" cy="18071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87086</xdr:colOff>
      <xdr:row>32</xdr:row>
      <xdr:rowOff>152389</xdr:rowOff>
    </xdr:from>
    <xdr:ext cx="101976" cy="136571"/>
    <xdr:cxnSp macro="">
      <xdr:nvCxnSpPr>
        <xdr:cNvPr id="235" name="直線コネクタ 234">
          <a:extLst>
            <a:ext uri="{FF2B5EF4-FFF2-40B4-BE49-F238E27FC236}">
              <a16:creationId xmlns:a16="http://schemas.microsoft.com/office/drawing/2014/main" id="{E1EAC0F3-62EF-4144-993D-32025338DF3B}"/>
            </a:ext>
          </a:extLst>
        </xdr:cNvPr>
        <xdr:cNvCxnSpPr/>
      </xdr:nvCxnSpPr>
      <xdr:spPr>
        <a:xfrm>
          <a:off x="12888686" y="7478475"/>
          <a:ext cx="101976" cy="136571"/>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59</xdr:col>
      <xdr:colOff>97971</xdr:colOff>
      <xdr:row>36</xdr:row>
      <xdr:rowOff>92518</xdr:rowOff>
    </xdr:from>
    <xdr:ext cx="170895" cy="1757"/>
    <xdr:cxnSp macro="">
      <xdr:nvCxnSpPr>
        <xdr:cNvPr id="236" name="直線コネクタ 235">
          <a:extLst>
            <a:ext uri="{FF2B5EF4-FFF2-40B4-BE49-F238E27FC236}">
              <a16:creationId xmlns:a16="http://schemas.microsoft.com/office/drawing/2014/main" id="{9C43C86A-D46E-4824-95A5-4E6A0369FAF3}"/>
            </a:ext>
          </a:extLst>
        </xdr:cNvPr>
        <xdr:cNvCxnSpPr/>
      </xdr:nvCxnSpPr>
      <xdr:spPr>
        <a:xfrm>
          <a:off x="14271171" y="8333004"/>
          <a:ext cx="170895" cy="1757"/>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138201</xdr:colOff>
      <xdr:row>36</xdr:row>
      <xdr:rowOff>51554</xdr:rowOff>
    </xdr:from>
    <xdr:ext cx="173455" cy="0"/>
    <xdr:cxnSp macro="">
      <xdr:nvCxnSpPr>
        <xdr:cNvPr id="237" name="直線コネクタ 236">
          <a:extLst>
            <a:ext uri="{FF2B5EF4-FFF2-40B4-BE49-F238E27FC236}">
              <a16:creationId xmlns:a16="http://schemas.microsoft.com/office/drawing/2014/main" id="{583FD82B-C028-458B-A0AA-4AEBA8DC9B85}"/>
            </a:ext>
          </a:extLst>
        </xdr:cNvPr>
        <xdr:cNvCxnSpPr/>
      </xdr:nvCxnSpPr>
      <xdr:spPr>
        <a:xfrm rot="15300000">
          <a:off x="14855329" y="8205312"/>
          <a:ext cx="0" cy="17345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47487</xdr:colOff>
      <xdr:row>35</xdr:row>
      <xdr:rowOff>148075</xdr:rowOff>
    </xdr:from>
    <xdr:ext cx="173455" cy="0"/>
    <xdr:cxnSp macro="">
      <xdr:nvCxnSpPr>
        <xdr:cNvPr id="238" name="直線コネクタ 237">
          <a:extLst>
            <a:ext uri="{FF2B5EF4-FFF2-40B4-BE49-F238E27FC236}">
              <a16:creationId xmlns:a16="http://schemas.microsoft.com/office/drawing/2014/main" id="{C88A34A6-164C-458F-8A8B-60059954D205}"/>
            </a:ext>
          </a:extLst>
        </xdr:cNvPr>
        <xdr:cNvCxnSpPr/>
      </xdr:nvCxnSpPr>
      <xdr:spPr>
        <a:xfrm rot="14400000">
          <a:off x="15221815" y="8073233"/>
          <a:ext cx="0" cy="17345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64</xdr:col>
      <xdr:colOff>220567</xdr:colOff>
      <xdr:row>34</xdr:row>
      <xdr:rowOff>107073</xdr:rowOff>
    </xdr:from>
    <xdr:ext cx="180713" cy="0"/>
    <xdr:cxnSp macro="">
      <xdr:nvCxnSpPr>
        <xdr:cNvPr id="239" name="直線コネクタ 238">
          <a:extLst>
            <a:ext uri="{FF2B5EF4-FFF2-40B4-BE49-F238E27FC236}">
              <a16:creationId xmlns:a16="http://schemas.microsoft.com/office/drawing/2014/main" id="{141E9EF8-7101-40DA-9B61-84C72044C847}"/>
            </a:ext>
          </a:extLst>
        </xdr:cNvPr>
        <xdr:cNvCxnSpPr/>
      </xdr:nvCxnSpPr>
      <xdr:spPr>
        <a:xfrm rot="13500000">
          <a:off x="15627124" y="7800002"/>
          <a:ext cx="0" cy="18071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66</xdr:col>
      <xdr:colOff>149454</xdr:colOff>
      <xdr:row>32</xdr:row>
      <xdr:rowOff>164759</xdr:rowOff>
    </xdr:from>
    <xdr:ext cx="0" cy="151684"/>
    <xdr:cxnSp macro="">
      <xdr:nvCxnSpPr>
        <xdr:cNvPr id="240" name="直線コネクタ 239">
          <a:extLst>
            <a:ext uri="{FF2B5EF4-FFF2-40B4-BE49-F238E27FC236}">
              <a16:creationId xmlns:a16="http://schemas.microsoft.com/office/drawing/2014/main" id="{134BD38E-AC59-4ABE-AC58-A4C3FB7DDDBE}"/>
            </a:ext>
          </a:extLst>
        </xdr:cNvPr>
        <xdr:cNvCxnSpPr/>
      </xdr:nvCxnSpPr>
      <xdr:spPr>
        <a:xfrm rot="12600000">
          <a:off x="15922854" y="7490845"/>
          <a:ext cx="0" cy="1516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134214</xdr:colOff>
      <xdr:row>31</xdr:row>
      <xdr:rowOff>8731</xdr:rowOff>
    </xdr:from>
    <xdr:ext cx="0" cy="177084"/>
    <xdr:cxnSp macro="">
      <xdr:nvCxnSpPr>
        <xdr:cNvPr id="241" name="直線コネクタ 240">
          <a:extLst>
            <a:ext uri="{FF2B5EF4-FFF2-40B4-BE49-F238E27FC236}">
              <a16:creationId xmlns:a16="http://schemas.microsoft.com/office/drawing/2014/main" id="{660C5550-85E4-4074-AC98-63B63E4BF9CE}"/>
            </a:ext>
          </a:extLst>
        </xdr:cNvPr>
        <xdr:cNvCxnSpPr/>
      </xdr:nvCxnSpPr>
      <xdr:spPr>
        <a:xfrm rot="11700000">
          <a:off x="16136214" y="7106217"/>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253958</xdr:colOff>
      <xdr:row>29</xdr:row>
      <xdr:rowOff>16946</xdr:rowOff>
    </xdr:from>
    <xdr:ext cx="0" cy="177085"/>
    <xdr:cxnSp macro="">
      <xdr:nvCxnSpPr>
        <xdr:cNvPr id="242" name="直線コネクタ 241">
          <a:extLst>
            <a:ext uri="{FF2B5EF4-FFF2-40B4-BE49-F238E27FC236}">
              <a16:creationId xmlns:a16="http://schemas.microsoft.com/office/drawing/2014/main" id="{F5B1860B-3334-4E19-AC87-44D8CB1FE888}"/>
            </a:ext>
          </a:extLst>
        </xdr:cNvPr>
        <xdr:cNvCxnSpPr/>
      </xdr:nvCxnSpPr>
      <xdr:spPr>
        <a:xfrm rot="11100000">
          <a:off x="16255958" y="6657232"/>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64477</xdr:colOff>
      <xdr:row>28</xdr:row>
      <xdr:rowOff>92956</xdr:rowOff>
    </xdr:from>
    <xdr:ext cx="1632884" cy="470578"/>
    <xdr:cxnSp macro="">
      <xdr:nvCxnSpPr>
        <xdr:cNvPr id="243" name="直線コネクタ 242">
          <a:extLst>
            <a:ext uri="{FF2B5EF4-FFF2-40B4-BE49-F238E27FC236}">
              <a16:creationId xmlns:a16="http://schemas.microsoft.com/office/drawing/2014/main" id="{6BC7CD4E-386B-427E-9920-C6A7F6EF0C38}"/>
            </a:ext>
          </a:extLst>
        </xdr:cNvPr>
        <xdr:cNvCxnSpPr/>
      </xdr:nvCxnSpPr>
      <xdr:spPr>
        <a:xfrm flipH="1">
          <a:off x="12866077" y="6504642"/>
          <a:ext cx="1632884" cy="470578"/>
        </a:xfrm>
        <a:prstGeom prst="line">
          <a:avLst/>
        </a:prstGeom>
        <a:ln w="3175">
          <a:solidFill>
            <a:schemeClr val="accent1"/>
          </a:solidFill>
          <a:headEnd type="none"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59</xdr:col>
      <xdr:colOff>106679</xdr:colOff>
      <xdr:row>27</xdr:row>
      <xdr:rowOff>112626</xdr:rowOff>
    </xdr:from>
    <xdr:ext cx="435600" cy="435601"/>
    <xdr:sp macro="" textlink="">
      <xdr:nvSpPr>
        <xdr:cNvPr id="245" name="円弧 244">
          <a:extLst>
            <a:ext uri="{FF2B5EF4-FFF2-40B4-BE49-F238E27FC236}">
              <a16:creationId xmlns:a16="http://schemas.microsoft.com/office/drawing/2014/main" id="{B950A1AC-1040-4F60-BF6F-86B39BCB5D71}"/>
            </a:ext>
          </a:extLst>
        </xdr:cNvPr>
        <xdr:cNvSpPr/>
      </xdr:nvSpPr>
      <xdr:spPr>
        <a:xfrm>
          <a:off x="14279879" y="6284826"/>
          <a:ext cx="435600" cy="435601"/>
        </a:xfrm>
        <a:prstGeom prst="arc">
          <a:avLst>
            <a:gd name="adj1" fmla="val 5638350"/>
            <a:gd name="adj2" fmla="val 9896460"/>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59</xdr:col>
      <xdr:colOff>32382</xdr:colOff>
      <xdr:row>28</xdr:row>
      <xdr:rowOff>175051</xdr:rowOff>
    </xdr:from>
    <xdr:ext cx="245260" cy="224998"/>
    <xdr:sp macro="" textlink="">
      <xdr:nvSpPr>
        <xdr:cNvPr id="246" name="テキスト ボックス 245">
          <a:extLst>
            <a:ext uri="{FF2B5EF4-FFF2-40B4-BE49-F238E27FC236}">
              <a16:creationId xmlns:a16="http://schemas.microsoft.com/office/drawing/2014/main" id="{5B489AAB-7862-4F58-BB80-30CD13262AA4}"/>
            </a:ext>
          </a:extLst>
        </xdr:cNvPr>
        <xdr:cNvSpPr txBox="1"/>
      </xdr:nvSpPr>
      <xdr:spPr>
        <a:xfrm>
          <a:off x="14205582" y="6586737"/>
          <a:ext cx="245260"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α</a:t>
          </a:r>
          <a:endParaRPr kumimoji="1" lang="ja-JP" altLang="en-US" sz="900" i="1"/>
        </a:p>
      </xdr:txBody>
    </xdr:sp>
    <xdr:clientData/>
  </xdr:oneCellAnchor>
  <xdr:oneCellAnchor>
    <xdr:from>
      <xdr:col>60</xdr:col>
      <xdr:colOff>108857</xdr:colOff>
      <xdr:row>28</xdr:row>
      <xdr:rowOff>89585</xdr:rowOff>
    </xdr:from>
    <xdr:ext cx="1655357" cy="0"/>
    <xdr:cxnSp macro="">
      <xdr:nvCxnSpPr>
        <xdr:cNvPr id="252" name="直線コネクタ 251">
          <a:extLst>
            <a:ext uri="{FF2B5EF4-FFF2-40B4-BE49-F238E27FC236}">
              <a16:creationId xmlns:a16="http://schemas.microsoft.com/office/drawing/2014/main" id="{6C691794-3B8B-4BBE-B4F3-86462E0A5DB9}"/>
            </a:ext>
          </a:extLst>
        </xdr:cNvPr>
        <xdr:cNvCxnSpPr/>
      </xdr:nvCxnSpPr>
      <xdr:spPr>
        <a:xfrm>
          <a:off x="13824857" y="6261785"/>
          <a:ext cx="1655357" cy="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156090</xdr:colOff>
      <xdr:row>23</xdr:row>
      <xdr:rowOff>65304</xdr:rowOff>
    </xdr:from>
    <xdr:ext cx="235898" cy="224998"/>
    <xdr:sp macro="" textlink="">
      <xdr:nvSpPr>
        <xdr:cNvPr id="254" name="テキスト ボックス 253">
          <a:extLst>
            <a:ext uri="{FF2B5EF4-FFF2-40B4-BE49-F238E27FC236}">
              <a16:creationId xmlns:a16="http://schemas.microsoft.com/office/drawing/2014/main" id="{E658AB9A-B176-4E5F-AEC1-FE5BF0D93B9C}"/>
            </a:ext>
          </a:extLst>
        </xdr:cNvPr>
        <xdr:cNvSpPr txBox="1"/>
      </xdr:nvSpPr>
      <xdr:spPr>
        <a:xfrm>
          <a:off x="15243690" y="5323104"/>
          <a:ext cx="2358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x</a:t>
          </a:r>
          <a:endParaRPr kumimoji="1" lang="ja-JP" altLang="en-US" sz="900" i="1"/>
        </a:p>
      </xdr:txBody>
    </xdr:sp>
    <xdr:clientData/>
  </xdr:oneCellAnchor>
  <xdr:oneCellAnchor>
    <xdr:from>
      <xdr:col>63</xdr:col>
      <xdr:colOff>158342</xdr:colOff>
      <xdr:row>35</xdr:row>
      <xdr:rowOff>102248</xdr:rowOff>
    </xdr:from>
    <xdr:ext cx="324063" cy="224998"/>
    <xdr:sp macro="" textlink="">
      <xdr:nvSpPr>
        <xdr:cNvPr id="255" name="テキスト ボックス 254">
          <a:extLst>
            <a:ext uri="{FF2B5EF4-FFF2-40B4-BE49-F238E27FC236}">
              <a16:creationId xmlns:a16="http://schemas.microsoft.com/office/drawing/2014/main" id="{71DDB2AC-EAD9-452C-B5A2-864EC9B4976C}"/>
            </a:ext>
          </a:extLst>
        </xdr:cNvPr>
        <xdr:cNvSpPr txBox="1"/>
      </xdr:nvSpPr>
      <xdr:spPr>
        <a:xfrm rot="19800000">
          <a:off x="15245942" y="8114134"/>
          <a:ext cx="324063"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c </a:t>
          </a:r>
          <a:r>
            <a:rPr kumimoji="1" lang="ja-JP" altLang="en-US" sz="900" i="1"/>
            <a:t>₀</a:t>
          </a:r>
          <a:r>
            <a:rPr kumimoji="1" lang="en-US" altLang="ja-JP" sz="900" i="1"/>
            <a:t>'</a:t>
          </a:r>
          <a:endParaRPr kumimoji="1" lang="ja-JP" altLang="en-US" sz="900" i="0"/>
        </a:p>
      </xdr:txBody>
    </xdr:sp>
    <xdr:clientData/>
  </xdr:oneCellAnchor>
  <xdr:oneCellAnchor>
    <xdr:from>
      <xdr:col>60</xdr:col>
      <xdr:colOff>100846</xdr:colOff>
      <xdr:row>24</xdr:row>
      <xdr:rowOff>23939</xdr:rowOff>
    </xdr:from>
    <xdr:ext cx="1674000" cy="0"/>
    <xdr:cxnSp macro="">
      <xdr:nvCxnSpPr>
        <xdr:cNvPr id="256" name="直線コネクタ 255">
          <a:extLst>
            <a:ext uri="{FF2B5EF4-FFF2-40B4-BE49-F238E27FC236}">
              <a16:creationId xmlns:a16="http://schemas.microsoft.com/office/drawing/2014/main" id="{9504C402-1AD7-45FB-B0D6-9292A54F89CC}"/>
            </a:ext>
          </a:extLst>
        </xdr:cNvPr>
        <xdr:cNvCxnSpPr/>
      </xdr:nvCxnSpPr>
      <xdr:spPr>
        <a:xfrm>
          <a:off x="14502646" y="5510339"/>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174362</xdr:colOff>
      <xdr:row>23</xdr:row>
      <xdr:rowOff>205833</xdr:rowOff>
    </xdr:from>
    <xdr:ext cx="0" cy="179999"/>
    <xdr:cxnSp macro="">
      <xdr:nvCxnSpPr>
        <xdr:cNvPr id="257" name="直線コネクタ 256">
          <a:extLst>
            <a:ext uri="{FF2B5EF4-FFF2-40B4-BE49-F238E27FC236}">
              <a16:creationId xmlns:a16="http://schemas.microsoft.com/office/drawing/2014/main" id="{150AF7C6-DF99-4CD3-8F80-51D1505B718C}"/>
            </a:ext>
          </a:extLst>
        </xdr:cNvPr>
        <xdr:cNvCxnSpPr/>
      </xdr:nvCxnSpPr>
      <xdr:spPr>
        <a:xfrm>
          <a:off x="16176362" y="5463633"/>
          <a:ext cx="0" cy="179999"/>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60</xdr:col>
      <xdr:colOff>104113</xdr:colOff>
      <xdr:row>23</xdr:row>
      <xdr:rowOff>205833</xdr:rowOff>
    </xdr:from>
    <xdr:ext cx="0" cy="179999"/>
    <xdr:cxnSp macro="">
      <xdr:nvCxnSpPr>
        <xdr:cNvPr id="258" name="直線コネクタ 257">
          <a:extLst>
            <a:ext uri="{FF2B5EF4-FFF2-40B4-BE49-F238E27FC236}">
              <a16:creationId xmlns:a16="http://schemas.microsoft.com/office/drawing/2014/main" id="{7231951E-021A-4A31-BF51-D5DB6A9ECCCE}"/>
            </a:ext>
          </a:extLst>
        </xdr:cNvPr>
        <xdr:cNvCxnSpPr/>
      </xdr:nvCxnSpPr>
      <xdr:spPr>
        <a:xfrm>
          <a:off x="14505913" y="5463633"/>
          <a:ext cx="0" cy="179999"/>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9181</xdr:colOff>
      <xdr:row>25</xdr:row>
      <xdr:rowOff>74022</xdr:rowOff>
    </xdr:from>
    <xdr:ext cx="0" cy="108001"/>
    <xdr:cxnSp macro="">
      <xdr:nvCxnSpPr>
        <xdr:cNvPr id="259" name="直線コネクタ 258">
          <a:extLst>
            <a:ext uri="{FF2B5EF4-FFF2-40B4-BE49-F238E27FC236}">
              <a16:creationId xmlns:a16="http://schemas.microsoft.com/office/drawing/2014/main" id="{301150F3-AEB4-4792-A638-46F628B5590B}"/>
            </a:ext>
          </a:extLst>
        </xdr:cNvPr>
        <xdr:cNvCxnSpPr/>
      </xdr:nvCxnSpPr>
      <xdr:spPr>
        <a:xfrm rot="2700000">
          <a:off x="14814180" y="584302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39661</xdr:colOff>
      <xdr:row>25</xdr:row>
      <xdr:rowOff>74021</xdr:rowOff>
    </xdr:from>
    <xdr:ext cx="0" cy="108001"/>
    <xdr:cxnSp macro="">
      <xdr:nvCxnSpPr>
        <xdr:cNvPr id="260" name="直線コネクタ 259">
          <a:extLst>
            <a:ext uri="{FF2B5EF4-FFF2-40B4-BE49-F238E27FC236}">
              <a16:creationId xmlns:a16="http://schemas.microsoft.com/office/drawing/2014/main" id="{55EFDABC-E0B1-4032-A2A2-5E9C48C187DE}"/>
            </a:ext>
          </a:extLst>
        </xdr:cNvPr>
        <xdr:cNvCxnSpPr/>
      </xdr:nvCxnSpPr>
      <xdr:spPr>
        <a:xfrm rot="2700000">
          <a:off x="14844660" y="5843022"/>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70142</xdr:colOff>
      <xdr:row>25</xdr:row>
      <xdr:rowOff>74021</xdr:rowOff>
    </xdr:from>
    <xdr:ext cx="0" cy="108001"/>
    <xdr:cxnSp macro="">
      <xdr:nvCxnSpPr>
        <xdr:cNvPr id="261" name="直線コネクタ 260">
          <a:extLst>
            <a:ext uri="{FF2B5EF4-FFF2-40B4-BE49-F238E27FC236}">
              <a16:creationId xmlns:a16="http://schemas.microsoft.com/office/drawing/2014/main" id="{3467CF73-8CE5-4617-A74E-8E5963667C38}"/>
            </a:ext>
          </a:extLst>
        </xdr:cNvPr>
        <xdr:cNvCxnSpPr/>
      </xdr:nvCxnSpPr>
      <xdr:spPr>
        <a:xfrm rot="2700000">
          <a:off x="14875141" y="5843022"/>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96524</xdr:colOff>
      <xdr:row>25</xdr:row>
      <xdr:rowOff>145124</xdr:rowOff>
    </xdr:from>
    <xdr:ext cx="54000" cy="0"/>
    <xdr:cxnSp macro="">
      <xdr:nvCxnSpPr>
        <xdr:cNvPr id="262" name="直線コネクタ 261">
          <a:extLst>
            <a:ext uri="{FF2B5EF4-FFF2-40B4-BE49-F238E27FC236}">
              <a16:creationId xmlns:a16="http://schemas.microsoft.com/office/drawing/2014/main" id="{836068B8-010B-4A78-9AAD-F78265C61D4C}"/>
            </a:ext>
          </a:extLst>
        </xdr:cNvPr>
        <xdr:cNvCxnSpPr/>
      </xdr:nvCxnSpPr>
      <xdr:spPr>
        <a:xfrm rot="8100000">
          <a:off x="14955524" y="586012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85094</xdr:colOff>
      <xdr:row>25</xdr:row>
      <xdr:rowOff>129884</xdr:rowOff>
    </xdr:from>
    <xdr:ext cx="54000" cy="0"/>
    <xdr:cxnSp macro="">
      <xdr:nvCxnSpPr>
        <xdr:cNvPr id="263" name="直線コネクタ 262">
          <a:extLst>
            <a:ext uri="{FF2B5EF4-FFF2-40B4-BE49-F238E27FC236}">
              <a16:creationId xmlns:a16="http://schemas.microsoft.com/office/drawing/2014/main" id="{55FE1C56-94B5-4F17-8331-B74E96A08C86}"/>
            </a:ext>
          </a:extLst>
        </xdr:cNvPr>
        <xdr:cNvCxnSpPr/>
      </xdr:nvCxnSpPr>
      <xdr:spPr>
        <a:xfrm rot="8100000">
          <a:off x="14944094" y="584488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69854</xdr:colOff>
      <xdr:row>25</xdr:row>
      <xdr:rowOff>116549</xdr:rowOff>
    </xdr:from>
    <xdr:ext cx="54000" cy="0"/>
    <xdr:cxnSp macro="">
      <xdr:nvCxnSpPr>
        <xdr:cNvPr id="264" name="直線コネクタ 263">
          <a:extLst>
            <a:ext uri="{FF2B5EF4-FFF2-40B4-BE49-F238E27FC236}">
              <a16:creationId xmlns:a16="http://schemas.microsoft.com/office/drawing/2014/main" id="{D1D8448E-C85E-4836-AACF-62AFCBF8E16D}"/>
            </a:ext>
          </a:extLst>
        </xdr:cNvPr>
        <xdr:cNvCxnSpPr/>
      </xdr:nvCxnSpPr>
      <xdr:spPr>
        <a:xfrm rot="8100000">
          <a:off x="14928854" y="583154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144436</xdr:colOff>
      <xdr:row>25</xdr:row>
      <xdr:rowOff>74022</xdr:rowOff>
    </xdr:from>
    <xdr:ext cx="6028" cy="108001"/>
    <xdr:cxnSp macro="">
      <xdr:nvCxnSpPr>
        <xdr:cNvPr id="265" name="直線コネクタ 264">
          <a:extLst>
            <a:ext uri="{FF2B5EF4-FFF2-40B4-BE49-F238E27FC236}">
              <a16:creationId xmlns:a16="http://schemas.microsoft.com/office/drawing/2014/main" id="{7F37A2F5-1A8D-467E-A256-433C79D47678}"/>
            </a:ext>
          </a:extLst>
        </xdr:cNvPr>
        <xdr:cNvCxnSpPr/>
      </xdr:nvCxnSpPr>
      <xdr:spPr>
        <a:xfrm rot="2700000">
          <a:off x="14952449" y="5840009"/>
          <a:ext cx="108001" cy="6028"/>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174916</xdr:colOff>
      <xdr:row>25</xdr:row>
      <xdr:rowOff>74021</xdr:rowOff>
    </xdr:from>
    <xdr:ext cx="0" cy="108001"/>
    <xdr:cxnSp macro="">
      <xdr:nvCxnSpPr>
        <xdr:cNvPr id="266" name="直線コネクタ 265">
          <a:extLst>
            <a:ext uri="{FF2B5EF4-FFF2-40B4-BE49-F238E27FC236}">
              <a16:creationId xmlns:a16="http://schemas.microsoft.com/office/drawing/2014/main" id="{B899EB7F-C66F-4FFA-A5FD-55CE0880014B}"/>
            </a:ext>
          </a:extLst>
        </xdr:cNvPr>
        <xdr:cNvCxnSpPr/>
      </xdr:nvCxnSpPr>
      <xdr:spPr>
        <a:xfrm rot="2700000">
          <a:off x="14979915" y="5843022"/>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205397</xdr:colOff>
      <xdr:row>25</xdr:row>
      <xdr:rowOff>74021</xdr:rowOff>
    </xdr:from>
    <xdr:ext cx="0" cy="108001"/>
    <xdr:cxnSp macro="">
      <xdr:nvCxnSpPr>
        <xdr:cNvPr id="267" name="直線コネクタ 266">
          <a:extLst>
            <a:ext uri="{FF2B5EF4-FFF2-40B4-BE49-F238E27FC236}">
              <a16:creationId xmlns:a16="http://schemas.microsoft.com/office/drawing/2014/main" id="{9E806D9E-39C3-487B-ABCA-09C89E494212}"/>
            </a:ext>
          </a:extLst>
        </xdr:cNvPr>
        <xdr:cNvCxnSpPr/>
      </xdr:nvCxnSpPr>
      <xdr:spPr>
        <a:xfrm rot="2700000">
          <a:off x="15010396" y="5843022"/>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3179</xdr:colOff>
      <xdr:row>25</xdr:row>
      <xdr:rowOff>145124</xdr:rowOff>
    </xdr:from>
    <xdr:ext cx="54000" cy="0"/>
    <xdr:cxnSp macro="">
      <xdr:nvCxnSpPr>
        <xdr:cNvPr id="268" name="直線コネクタ 267">
          <a:extLst>
            <a:ext uri="{FF2B5EF4-FFF2-40B4-BE49-F238E27FC236}">
              <a16:creationId xmlns:a16="http://schemas.microsoft.com/office/drawing/2014/main" id="{1F52034D-729C-4F4D-91D4-348E9091BAA1}"/>
            </a:ext>
          </a:extLst>
        </xdr:cNvPr>
        <xdr:cNvCxnSpPr/>
      </xdr:nvCxnSpPr>
      <xdr:spPr>
        <a:xfrm rot="8100000">
          <a:off x="15090779" y="586012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220349</xdr:colOff>
      <xdr:row>25</xdr:row>
      <xdr:rowOff>129884</xdr:rowOff>
    </xdr:from>
    <xdr:ext cx="54000" cy="0"/>
    <xdr:cxnSp macro="">
      <xdr:nvCxnSpPr>
        <xdr:cNvPr id="269" name="直線コネクタ 268">
          <a:extLst>
            <a:ext uri="{FF2B5EF4-FFF2-40B4-BE49-F238E27FC236}">
              <a16:creationId xmlns:a16="http://schemas.microsoft.com/office/drawing/2014/main" id="{D9C624F7-6DD0-4319-A42E-9BED1C521108}"/>
            </a:ext>
          </a:extLst>
        </xdr:cNvPr>
        <xdr:cNvCxnSpPr/>
      </xdr:nvCxnSpPr>
      <xdr:spPr>
        <a:xfrm rot="8100000">
          <a:off x="15079349" y="584488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62</xdr:col>
      <xdr:colOff>205109</xdr:colOff>
      <xdr:row>25</xdr:row>
      <xdr:rowOff>116549</xdr:rowOff>
    </xdr:from>
    <xdr:ext cx="54000" cy="0"/>
    <xdr:cxnSp macro="">
      <xdr:nvCxnSpPr>
        <xdr:cNvPr id="270" name="直線コネクタ 269">
          <a:extLst>
            <a:ext uri="{FF2B5EF4-FFF2-40B4-BE49-F238E27FC236}">
              <a16:creationId xmlns:a16="http://schemas.microsoft.com/office/drawing/2014/main" id="{2690BD52-050E-487C-9478-BA10230B05C9}"/>
            </a:ext>
          </a:extLst>
        </xdr:cNvPr>
        <xdr:cNvCxnSpPr/>
      </xdr:nvCxnSpPr>
      <xdr:spPr>
        <a:xfrm rot="8100000">
          <a:off x="15064109" y="583154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52996</xdr:colOff>
      <xdr:row>25</xdr:row>
      <xdr:rowOff>74022</xdr:rowOff>
    </xdr:from>
    <xdr:ext cx="0" cy="108001"/>
    <xdr:cxnSp macro="">
      <xdr:nvCxnSpPr>
        <xdr:cNvPr id="271" name="直線コネクタ 270">
          <a:extLst>
            <a:ext uri="{FF2B5EF4-FFF2-40B4-BE49-F238E27FC236}">
              <a16:creationId xmlns:a16="http://schemas.microsoft.com/office/drawing/2014/main" id="{D3CEA0A0-44DE-452D-A56E-AB6A17F7BA40}"/>
            </a:ext>
          </a:extLst>
        </xdr:cNvPr>
        <xdr:cNvCxnSpPr/>
      </xdr:nvCxnSpPr>
      <xdr:spPr>
        <a:xfrm rot="2700000">
          <a:off x="15086595" y="584302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83476</xdr:colOff>
      <xdr:row>25</xdr:row>
      <xdr:rowOff>74021</xdr:rowOff>
    </xdr:from>
    <xdr:ext cx="0" cy="108001"/>
    <xdr:cxnSp macro="">
      <xdr:nvCxnSpPr>
        <xdr:cNvPr id="272" name="直線コネクタ 271">
          <a:extLst>
            <a:ext uri="{FF2B5EF4-FFF2-40B4-BE49-F238E27FC236}">
              <a16:creationId xmlns:a16="http://schemas.microsoft.com/office/drawing/2014/main" id="{64102201-68A5-4A5F-993D-F2FA7ACDBA16}"/>
            </a:ext>
          </a:extLst>
        </xdr:cNvPr>
        <xdr:cNvCxnSpPr/>
      </xdr:nvCxnSpPr>
      <xdr:spPr>
        <a:xfrm rot="2700000">
          <a:off x="15117075" y="5843022"/>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63</xdr:col>
      <xdr:colOff>113957</xdr:colOff>
      <xdr:row>25</xdr:row>
      <xdr:rowOff>74021</xdr:rowOff>
    </xdr:from>
    <xdr:ext cx="0" cy="108001"/>
    <xdr:cxnSp macro="">
      <xdr:nvCxnSpPr>
        <xdr:cNvPr id="273" name="直線コネクタ 272">
          <a:extLst>
            <a:ext uri="{FF2B5EF4-FFF2-40B4-BE49-F238E27FC236}">
              <a16:creationId xmlns:a16="http://schemas.microsoft.com/office/drawing/2014/main" id="{CA41BD7A-5578-46B3-8654-1BA3642073EC}"/>
            </a:ext>
          </a:extLst>
        </xdr:cNvPr>
        <xdr:cNvCxnSpPr/>
      </xdr:nvCxnSpPr>
      <xdr:spPr>
        <a:xfrm rot="2700000">
          <a:off x="15147556" y="5843022"/>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189869</xdr:colOff>
      <xdr:row>25</xdr:row>
      <xdr:rowOff>145124</xdr:rowOff>
    </xdr:from>
    <xdr:ext cx="54000" cy="0"/>
    <xdr:cxnSp macro="">
      <xdr:nvCxnSpPr>
        <xdr:cNvPr id="274" name="直線コネクタ 273">
          <a:extLst>
            <a:ext uri="{FF2B5EF4-FFF2-40B4-BE49-F238E27FC236}">
              <a16:creationId xmlns:a16="http://schemas.microsoft.com/office/drawing/2014/main" id="{03C5608B-DE77-4673-8128-4E3B62D82DFB}"/>
            </a:ext>
          </a:extLst>
        </xdr:cNvPr>
        <xdr:cNvCxnSpPr/>
      </xdr:nvCxnSpPr>
      <xdr:spPr>
        <a:xfrm rot="8100000">
          <a:off x="14820269" y="586012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178439</xdr:colOff>
      <xdr:row>25</xdr:row>
      <xdr:rowOff>129884</xdr:rowOff>
    </xdr:from>
    <xdr:ext cx="54000" cy="0"/>
    <xdr:cxnSp macro="">
      <xdr:nvCxnSpPr>
        <xdr:cNvPr id="275" name="直線コネクタ 274">
          <a:extLst>
            <a:ext uri="{FF2B5EF4-FFF2-40B4-BE49-F238E27FC236}">
              <a16:creationId xmlns:a16="http://schemas.microsoft.com/office/drawing/2014/main" id="{9735BD10-60C6-48B0-BCB2-81FFCC03CF2A}"/>
            </a:ext>
          </a:extLst>
        </xdr:cNvPr>
        <xdr:cNvCxnSpPr/>
      </xdr:nvCxnSpPr>
      <xdr:spPr>
        <a:xfrm rot="8100000">
          <a:off x="14808839" y="584488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61</xdr:col>
      <xdr:colOff>163199</xdr:colOff>
      <xdr:row>25</xdr:row>
      <xdr:rowOff>116549</xdr:rowOff>
    </xdr:from>
    <xdr:ext cx="54000" cy="0"/>
    <xdr:cxnSp macro="">
      <xdr:nvCxnSpPr>
        <xdr:cNvPr id="276" name="直線コネクタ 275">
          <a:extLst>
            <a:ext uri="{FF2B5EF4-FFF2-40B4-BE49-F238E27FC236}">
              <a16:creationId xmlns:a16="http://schemas.microsoft.com/office/drawing/2014/main" id="{99BC8D47-C5E0-4F3D-A9FF-5021C658C7C1}"/>
            </a:ext>
          </a:extLst>
        </xdr:cNvPr>
        <xdr:cNvCxnSpPr/>
      </xdr:nvCxnSpPr>
      <xdr:spPr>
        <a:xfrm rot="8100000">
          <a:off x="14793599" y="583154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83593</xdr:colOff>
      <xdr:row>30</xdr:row>
      <xdr:rowOff>103908</xdr:rowOff>
    </xdr:from>
    <xdr:ext cx="0" cy="82600"/>
    <xdr:cxnSp macro="">
      <xdr:nvCxnSpPr>
        <xdr:cNvPr id="277" name="直線コネクタ 276">
          <a:extLst>
            <a:ext uri="{FF2B5EF4-FFF2-40B4-BE49-F238E27FC236}">
              <a16:creationId xmlns:a16="http://schemas.microsoft.com/office/drawing/2014/main" id="{EEB02510-9B01-43C6-BEB8-5E9E851B7482}"/>
            </a:ext>
          </a:extLst>
        </xdr:cNvPr>
        <xdr:cNvCxnSpPr/>
      </xdr:nvCxnSpPr>
      <xdr:spPr>
        <a:xfrm rot="2700000">
          <a:off x="13529693" y="701409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114073</xdr:colOff>
      <xdr:row>30</xdr:row>
      <xdr:rowOff>103907</xdr:rowOff>
    </xdr:from>
    <xdr:ext cx="0" cy="82600"/>
    <xdr:cxnSp macro="">
      <xdr:nvCxnSpPr>
        <xdr:cNvPr id="278" name="直線コネクタ 277">
          <a:extLst>
            <a:ext uri="{FF2B5EF4-FFF2-40B4-BE49-F238E27FC236}">
              <a16:creationId xmlns:a16="http://schemas.microsoft.com/office/drawing/2014/main" id="{D8F429F0-9FB7-463D-9B0B-37CDA326ECB1}"/>
            </a:ext>
          </a:extLst>
        </xdr:cNvPr>
        <xdr:cNvCxnSpPr/>
      </xdr:nvCxnSpPr>
      <xdr:spPr>
        <a:xfrm rot="2700000">
          <a:off x="13560173" y="7014093"/>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144554</xdr:colOff>
      <xdr:row>30</xdr:row>
      <xdr:rowOff>103907</xdr:rowOff>
    </xdr:from>
    <xdr:ext cx="0" cy="82600"/>
    <xdr:cxnSp macro="">
      <xdr:nvCxnSpPr>
        <xdr:cNvPr id="279" name="直線コネクタ 278">
          <a:extLst>
            <a:ext uri="{FF2B5EF4-FFF2-40B4-BE49-F238E27FC236}">
              <a16:creationId xmlns:a16="http://schemas.microsoft.com/office/drawing/2014/main" id="{8B7A17A1-767E-4900-B281-3D62C80728BA}"/>
            </a:ext>
          </a:extLst>
        </xdr:cNvPr>
        <xdr:cNvCxnSpPr/>
      </xdr:nvCxnSpPr>
      <xdr:spPr>
        <a:xfrm rot="2700000">
          <a:off x="13590654" y="7014093"/>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170936</xdr:colOff>
      <xdr:row>30</xdr:row>
      <xdr:rowOff>175010</xdr:rowOff>
    </xdr:from>
    <xdr:ext cx="58482" cy="0"/>
    <xdr:cxnSp macro="">
      <xdr:nvCxnSpPr>
        <xdr:cNvPr id="280" name="直線コネクタ 279">
          <a:extLst>
            <a:ext uri="{FF2B5EF4-FFF2-40B4-BE49-F238E27FC236}">
              <a16:creationId xmlns:a16="http://schemas.microsoft.com/office/drawing/2014/main" id="{EA1327A9-26D0-4D15-B610-73959AEFE413}"/>
            </a:ext>
          </a:extLst>
        </xdr:cNvPr>
        <xdr:cNvCxnSpPr/>
      </xdr:nvCxnSpPr>
      <xdr:spPr>
        <a:xfrm rot="8100000">
          <a:off x="13658336" y="7043896"/>
          <a:ext cx="58482"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159506</xdr:colOff>
      <xdr:row>30</xdr:row>
      <xdr:rowOff>159770</xdr:rowOff>
    </xdr:from>
    <xdr:ext cx="54000" cy="0"/>
    <xdr:cxnSp macro="">
      <xdr:nvCxnSpPr>
        <xdr:cNvPr id="281" name="直線コネクタ 280">
          <a:extLst>
            <a:ext uri="{FF2B5EF4-FFF2-40B4-BE49-F238E27FC236}">
              <a16:creationId xmlns:a16="http://schemas.microsoft.com/office/drawing/2014/main" id="{AD94238D-CED5-4A1D-A9AE-F1DDD8CDD0C9}"/>
            </a:ext>
          </a:extLst>
        </xdr:cNvPr>
        <xdr:cNvCxnSpPr/>
      </xdr:nvCxnSpPr>
      <xdr:spPr>
        <a:xfrm rot="8100000">
          <a:off x="13646906" y="702865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144266</xdr:colOff>
      <xdr:row>30</xdr:row>
      <xdr:rowOff>146435</xdr:rowOff>
    </xdr:from>
    <xdr:ext cx="54000" cy="0"/>
    <xdr:cxnSp macro="">
      <xdr:nvCxnSpPr>
        <xdr:cNvPr id="282" name="直線コネクタ 281">
          <a:extLst>
            <a:ext uri="{FF2B5EF4-FFF2-40B4-BE49-F238E27FC236}">
              <a16:creationId xmlns:a16="http://schemas.microsoft.com/office/drawing/2014/main" id="{82731FBF-BADC-4504-8540-F676EC5FEF7B}"/>
            </a:ext>
          </a:extLst>
        </xdr:cNvPr>
        <xdr:cNvCxnSpPr/>
      </xdr:nvCxnSpPr>
      <xdr:spPr>
        <a:xfrm rot="8100000">
          <a:off x="13631666" y="701532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218848</xdr:colOff>
      <xdr:row>30</xdr:row>
      <xdr:rowOff>103908</xdr:rowOff>
    </xdr:from>
    <xdr:ext cx="0" cy="82600"/>
    <xdr:cxnSp macro="">
      <xdr:nvCxnSpPr>
        <xdr:cNvPr id="283" name="直線コネクタ 282">
          <a:extLst>
            <a:ext uri="{FF2B5EF4-FFF2-40B4-BE49-F238E27FC236}">
              <a16:creationId xmlns:a16="http://schemas.microsoft.com/office/drawing/2014/main" id="{F9001C2F-EDB8-4AF2-BB7F-E089A0141428}"/>
            </a:ext>
          </a:extLst>
        </xdr:cNvPr>
        <xdr:cNvCxnSpPr/>
      </xdr:nvCxnSpPr>
      <xdr:spPr>
        <a:xfrm rot="2700000">
          <a:off x="13664948" y="701409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20728</xdr:colOff>
      <xdr:row>30</xdr:row>
      <xdr:rowOff>103907</xdr:rowOff>
    </xdr:from>
    <xdr:ext cx="0" cy="82600"/>
    <xdr:cxnSp macro="">
      <xdr:nvCxnSpPr>
        <xdr:cNvPr id="284" name="直線コネクタ 283">
          <a:extLst>
            <a:ext uri="{FF2B5EF4-FFF2-40B4-BE49-F238E27FC236}">
              <a16:creationId xmlns:a16="http://schemas.microsoft.com/office/drawing/2014/main" id="{30629BB6-27F1-4772-897B-3D35FCE1A71B}"/>
            </a:ext>
          </a:extLst>
        </xdr:cNvPr>
        <xdr:cNvCxnSpPr/>
      </xdr:nvCxnSpPr>
      <xdr:spPr>
        <a:xfrm rot="2700000">
          <a:off x="13695428" y="7014093"/>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51209</xdr:colOff>
      <xdr:row>30</xdr:row>
      <xdr:rowOff>103907</xdr:rowOff>
    </xdr:from>
    <xdr:ext cx="0" cy="82600"/>
    <xdr:cxnSp macro="">
      <xdr:nvCxnSpPr>
        <xdr:cNvPr id="285" name="直線コネクタ 284">
          <a:extLst>
            <a:ext uri="{FF2B5EF4-FFF2-40B4-BE49-F238E27FC236}">
              <a16:creationId xmlns:a16="http://schemas.microsoft.com/office/drawing/2014/main" id="{88F3BBDD-1D21-42A3-A19D-0D586D2AC791}"/>
            </a:ext>
          </a:extLst>
        </xdr:cNvPr>
        <xdr:cNvCxnSpPr/>
      </xdr:nvCxnSpPr>
      <xdr:spPr>
        <a:xfrm rot="2700000">
          <a:off x="13725909" y="7014093"/>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77591</xdr:colOff>
      <xdr:row>30</xdr:row>
      <xdr:rowOff>175010</xdr:rowOff>
    </xdr:from>
    <xdr:ext cx="54000" cy="0"/>
    <xdr:cxnSp macro="">
      <xdr:nvCxnSpPr>
        <xdr:cNvPr id="286" name="直線コネクタ 285">
          <a:extLst>
            <a:ext uri="{FF2B5EF4-FFF2-40B4-BE49-F238E27FC236}">
              <a16:creationId xmlns:a16="http://schemas.microsoft.com/office/drawing/2014/main" id="{36C343DA-1DAC-4C62-872D-7C13963673F1}"/>
            </a:ext>
          </a:extLst>
        </xdr:cNvPr>
        <xdr:cNvCxnSpPr/>
      </xdr:nvCxnSpPr>
      <xdr:spPr>
        <a:xfrm rot="8100000">
          <a:off x="13793591" y="704389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66161</xdr:colOff>
      <xdr:row>30</xdr:row>
      <xdr:rowOff>159770</xdr:rowOff>
    </xdr:from>
    <xdr:ext cx="54000" cy="0"/>
    <xdr:cxnSp macro="">
      <xdr:nvCxnSpPr>
        <xdr:cNvPr id="287" name="直線コネクタ 286">
          <a:extLst>
            <a:ext uri="{FF2B5EF4-FFF2-40B4-BE49-F238E27FC236}">
              <a16:creationId xmlns:a16="http://schemas.microsoft.com/office/drawing/2014/main" id="{E55C7CBE-5428-499F-B14A-B97384182B77}"/>
            </a:ext>
          </a:extLst>
        </xdr:cNvPr>
        <xdr:cNvCxnSpPr/>
      </xdr:nvCxnSpPr>
      <xdr:spPr>
        <a:xfrm rot="8100000">
          <a:off x="13782161" y="702865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50921</xdr:colOff>
      <xdr:row>30</xdr:row>
      <xdr:rowOff>146435</xdr:rowOff>
    </xdr:from>
    <xdr:ext cx="54000" cy="0"/>
    <xdr:cxnSp macro="">
      <xdr:nvCxnSpPr>
        <xdr:cNvPr id="288" name="直線コネクタ 287">
          <a:extLst>
            <a:ext uri="{FF2B5EF4-FFF2-40B4-BE49-F238E27FC236}">
              <a16:creationId xmlns:a16="http://schemas.microsoft.com/office/drawing/2014/main" id="{5515F0D4-3742-4908-8C6D-884FDA51FDD4}"/>
            </a:ext>
          </a:extLst>
        </xdr:cNvPr>
        <xdr:cNvCxnSpPr/>
      </xdr:nvCxnSpPr>
      <xdr:spPr>
        <a:xfrm rot="8100000">
          <a:off x="13766921" y="701532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127408</xdr:colOff>
      <xdr:row>30</xdr:row>
      <xdr:rowOff>103908</xdr:rowOff>
    </xdr:from>
    <xdr:ext cx="0" cy="82600"/>
    <xdr:cxnSp macro="">
      <xdr:nvCxnSpPr>
        <xdr:cNvPr id="289" name="直線コネクタ 288">
          <a:extLst>
            <a:ext uri="{FF2B5EF4-FFF2-40B4-BE49-F238E27FC236}">
              <a16:creationId xmlns:a16="http://schemas.microsoft.com/office/drawing/2014/main" id="{005D861D-9CAC-4C13-A2A8-5507C6650242}"/>
            </a:ext>
          </a:extLst>
        </xdr:cNvPr>
        <xdr:cNvCxnSpPr/>
      </xdr:nvCxnSpPr>
      <xdr:spPr>
        <a:xfrm rot="2700000">
          <a:off x="13802108" y="7014094"/>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157888</xdr:colOff>
      <xdr:row>30</xdr:row>
      <xdr:rowOff>103907</xdr:rowOff>
    </xdr:from>
    <xdr:ext cx="0" cy="82600"/>
    <xdr:cxnSp macro="">
      <xdr:nvCxnSpPr>
        <xdr:cNvPr id="290" name="直線コネクタ 289">
          <a:extLst>
            <a:ext uri="{FF2B5EF4-FFF2-40B4-BE49-F238E27FC236}">
              <a16:creationId xmlns:a16="http://schemas.microsoft.com/office/drawing/2014/main" id="{1B7788B5-DF08-44C0-8F59-F38F1AFF5CD7}"/>
            </a:ext>
          </a:extLst>
        </xdr:cNvPr>
        <xdr:cNvCxnSpPr/>
      </xdr:nvCxnSpPr>
      <xdr:spPr>
        <a:xfrm rot="2700000">
          <a:off x="13832588" y="7014093"/>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188369</xdr:colOff>
      <xdr:row>30</xdr:row>
      <xdr:rowOff>103907</xdr:rowOff>
    </xdr:from>
    <xdr:ext cx="0" cy="82600"/>
    <xdr:cxnSp macro="">
      <xdr:nvCxnSpPr>
        <xdr:cNvPr id="291" name="直線コネクタ 290">
          <a:extLst>
            <a:ext uri="{FF2B5EF4-FFF2-40B4-BE49-F238E27FC236}">
              <a16:creationId xmlns:a16="http://schemas.microsoft.com/office/drawing/2014/main" id="{6A0F59B6-EFDB-45B7-A4BE-1FF0998017DB}"/>
            </a:ext>
          </a:extLst>
        </xdr:cNvPr>
        <xdr:cNvCxnSpPr/>
      </xdr:nvCxnSpPr>
      <xdr:spPr>
        <a:xfrm rot="2700000">
          <a:off x="13863069" y="7014093"/>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35681</xdr:colOff>
      <xdr:row>30</xdr:row>
      <xdr:rowOff>175010</xdr:rowOff>
    </xdr:from>
    <xdr:ext cx="54000" cy="0"/>
    <xdr:cxnSp macro="">
      <xdr:nvCxnSpPr>
        <xdr:cNvPr id="292" name="直線コネクタ 291">
          <a:extLst>
            <a:ext uri="{FF2B5EF4-FFF2-40B4-BE49-F238E27FC236}">
              <a16:creationId xmlns:a16="http://schemas.microsoft.com/office/drawing/2014/main" id="{5E9F0C14-7355-4714-ABDA-A8C4EB2F562D}"/>
            </a:ext>
          </a:extLst>
        </xdr:cNvPr>
        <xdr:cNvCxnSpPr/>
      </xdr:nvCxnSpPr>
      <xdr:spPr>
        <a:xfrm rot="8100000">
          <a:off x="13523081" y="704389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24251</xdr:colOff>
      <xdr:row>30</xdr:row>
      <xdr:rowOff>159770</xdr:rowOff>
    </xdr:from>
    <xdr:ext cx="54000" cy="0"/>
    <xdr:cxnSp macro="">
      <xdr:nvCxnSpPr>
        <xdr:cNvPr id="293" name="直線コネクタ 292">
          <a:extLst>
            <a:ext uri="{FF2B5EF4-FFF2-40B4-BE49-F238E27FC236}">
              <a16:creationId xmlns:a16="http://schemas.microsoft.com/office/drawing/2014/main" id="{2DF59331-6BC9-4730-9D42-9F349631A3B0}"/>
            </a:ext>
          </a:extLst>
        </xdr:cNvPr>
        <xdr:cNvCxnSpPr/>
      </xdr:nvCxnSpPr>
      <xdr:spPr>
        <a:xfrm rot="8100000">
          <a:off x="13511651" y="702865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9011</xdr:colOff>
      <xdr:row>30</xdr:row>
      <xdr:rowOff>146435</xdr:rowOff>
    </xdr:from>
    <xdr:ext cx="54000" cy="0"/>
    <xdr:cxnSp macro="">
      <xdr:nvCxnSpPr>
        <xdr:cNvPr id="294" name="直線コネクタ 293">
          <a:extLst>
            <a:ext uri="{FF2B5EF4-FFF2-40B4-BE49-F238E27FC236}">
              <a16:creationId xmlns:a16="http://schemas.microsoft.com/office/drawing/2014/main" id="{3569237C-06C8-4AEF-BA2D-2666162E1CE7}"/>
            </a:ext>
          </a:extLst>
        </xdr:cNvPr>
        <xdr:cNvCxnSpPr/>
      </xdr:nvCxnSpPr>
      <xdr:spPr>
        <a:xfrm rot="8100000">
          <a:off x="13496411" y="701532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5805</xdr:colOff>
      <xdr:row>28</xdr:row>
      <xdr:rowOff>86059</xdr:rowOff>
    </xdr:from>
    <xdr:ext cx="0" cy="486000"/>
    <xdr:cxnSp macro="">
      <xdr:nvCxnSpPr>
        <xdr:cNvPr id="299" name="直線コネクタ 298">
          <a:extLst>
            <a:ext uri="{FF2B5EF4-FFF2-40B4-BE49-F238E27FC236}">
              <a16:creationId xmlns:a16="http://schemas.microsoft.com/office/drawing/2014/main" id="{A76CF05A-68C4-429C-8FDF-06DA4376D115}"/>
            </a:ext>
          </a:extLst>
        </xdr:cNvPr>
        <xdr:cNvCxnSpPr/>
      </xdr:nvCxnSpPr>
      <xdr:spPr>
        <a:xfrm>
          <a:off x="12578805" y="6497745"/>
          <a:ext cx="0" cy="486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190499</xdr:colOff>
      <xdr:row>28</xdr:row>
      <xdr:rowOff>89585</xdr:rowOff>
    </xdr:from>
    <xdr:ext cx="187199" cy="0"/>
    <xdr:cxnSp macro="">
      <xdr:nvCxnSpPr>
        <xdr:cNvPr id="300" name="直線コネクタ 299">
          <a:extLst>
            <a:ext uri="{FF2B5EF4-FFF2-40B4-BE49-F238E27FC236}">
              <a16:creationId xmlns:a16="http://schemas.microsoft.com/office/drawing/2014/main" id="{80315631-E188-408F-AB39-EE8382A2FE57}"/>
            </a:ext>
          </a:extLst>
        </xdr:cNvPr>
        <xdr:cNvCxnSpPr/>
      </xdr:nvCxnSpPr>
      <xdr:spPr>
        <a:xfrm>
          <a:off x="12534899" y="6501271"/>
          <a:ext cx="187199"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19319</xdr:colOff>
      <xdr:row>28</xdr:row>
      <xdr:rowOff>217439</xdr:rowOff>
    </xdr:from>
    <xdr:ext cx="242374" cy="242374"/>
    <xdr:sp macro="" textlink="">
      <xdr:nvSpPr>
        <xdr:cNvPr id="301" name="テキスト ボックス 300">
          <a:extLst>
            <a:ext uri="{FF2B5EF4-FFF2-40B4-BE49-F238E27FC236}">
              <a16:creationId xmlns:a16="http://schemas.microsoft.com/office/drawing/2014/main" id="{59B81F7A-6906-4EFB-AC8B-C52432F837E6}"/>
            </a:ext>
          </a:extLst>
        </xdr:cNvPr>
        <xdr:cNvSpPr txBox="1"/>
      </xdr:nvSpPr>
      <xdr:spPr>
        <a:xfrm rot="16200000">
          <a:off x="11677919" y="6389639"/>
          <a:ext cx="24237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latin typeface="BIZ UD明朝 Medium" panose="02020500000000000000" pitchFamily="17" charset="-128"/>
              <a:ea typeface="BIZ UD明朝 Medium" panose="02020500000000000000" pitchFamily="17" charset="-128"/>
            </a:rPr>
            <a:t>ℓ</a:t>
          </a:r>
          <a:endParaRPr kumimoji="1" lang="ja-JP" altLang="en-US" sz="900" i="1" baseline="-25000"/>
        </a:p>
      </xdr:txBody>
    </xdr:sp>
    <xdr:clientData/>
  </xdr:oneCellAnchor>
  <xdr:oneCellAnchor>
    <xdr:from>
      <xdr:col>56</xdr:col>
      <xdr:colOff>43098</xdr:colOff>
      <xdr:row>23</xdr:row>
      <xdr:rowOff>61757</xdr:rowOff>
    </xdr:from>
    <xdr:ext cx="255198" cy="224998"/>
    <xdr:sp macro="" textlink="">
      <xdr:nvSpPr>
        <xdr:cNvPr id="310" name="テキスト ボックス 309">
          <a:extLst>
            <a:ext uri="{FF2B5EF4-FFF2-40B4-BE49-F238E27FC236}">
              <a16:creationId xmlns:a16="http://schemas.microsoft.com/office/drawing/2014/main" id="{5753EFB2-1EAD-45AC-8E76-6272A07E2788}"/>
            </a:ext>
          </a:extLst>
        </xdr:cNvPr>
        <xdr:cNvSpPr txBox="1"/>
      </xdr:nvSpPr>
      <xdr:spPr>
        <a:xfrm>
          <a:off x="13530498" y="5319557"/>
          <a:ext cx="2551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B</a:t>
          </a:r>
          <a:endParaRPr kumimoji="1" lang="ja-JP" altLang="en-US" sz="900" i="1"/>
        </a:p>
      </xdr:txBody>
    </xdr:sp>
    <xdr:clientData/>
  </xdr:oneCellAnchor>
  <xdr:oneCellAnchor>
    <xdr:from>
      <xdr:col>53</xdr:col>
      <xdr:colOff>30479</xdr:colOff>
      <xdr:row>24</xdr:row>
      <xdr:rowOff>23939</xdr:rowOff>
    </xdr:from>
    <xdr:ext cx="1674000" cy="0"/>
    <xdr:cxnSp macro="">
      <xdr:nvCxnSpPr>
        <xdr:cNvPr id="311" name="直線コネクタ 310">
          <a:extLst>
            <a:ext uri="{FF2B5EF4-FFF2-40B4-BE49-F238E27FC236}">
              <a16:creationId xmlns:a16="http://schemas.microsoft.com/office/drawing/2014/main" id="{D66D8B8E-D982-4311-AD59-05C12618869B}"/>
            </a:ext>
          </a:extLst>
        </xdr:cNvPr>
        <xdr:cNvCxnSpPr/>
      </xdr:nvCxnSpPr>
      <xdr:spPr>
        <a:xfrm>
          <a:off x="12832079" y="5510339"/>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33745</xdr:colOff>
      <xdr:row>23</xdr:row>
      <xdr:rowOff>205833</xdr:rowOff>
    </xdr:from>
    <xdr:ext cx="0" cy="179999"/>
    <xdr:cxnSp macro="">
      <xdr:nvCxnSpPr>
        <xdr:cNvPr id="314" name="直線コネクタ 313">
          <a:extLst>
            <a:ext uri="{FF2B5EF4-FFF2-40B4-BE49-F238E27FC236}">
              <a16:creationId xmlns:a16="http://schemas.microsoft.com/office/drawing/2014/main" id="{B7FE16D7-1802-48D9-B8E5-9188DA46973B}"/>
            </a:ext>
          </a:extLst>
        </xdr:cNvPr>
        <xdr:cNvCxnSpPr/>
      </xdr:nvCxnSpPr>
      <xdr:spPr>
        <a:xfrm>
          <a:off x="12835345" y="5463633"/>
          <a:ext cx="0" cy="179999"/>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23373</xdr:colOff>
      <xdr:row>30</xdr:row>
      <xdr:rowOff>103639</xdr:rowOff>
    </xdr:from>
    <xdr:ext cx="0" cy="540000"/>
    <xdr:cxnSp macro="">
      <xdr:nvCxnSpPr>
        <xdr:cNvPr id="315" name="直線コネクタ 314">
          <a:extLst>
            <a:ext uri="{FF2B5EF4-FFF2-40B4-BE49-F238E27FC236}">
              <a16:creationId xmlns:a16="http://schemas.microsoft.com/office/drawing/2014/main" id="{C3CFB318-C987-4D24-9F93-930EE949D5C0}"/>
            </a:ext>
          </a:extLst>
        </xdr:cNvPr>
        <xdr:cNvCxnSpPr/>
      </xdr:nvCxnSpPr>
      <xdr:spPr>
        <a:xfrm>
          <a:off x="12367773" y="6972525"/>
          <a:ext cx="0" cy="54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50</xdr:col>
      <xdr:colOff>45576</xdr:colOff>
      <xdr:row>31</xdr:row>
      <xdr:rowOff>19322</xdr:rowOff>
    </xdr:from>
    <xdr:ext cx="224998" cy="268022"/>
    <xdr:sp macro="" textlink="">
      <xdr:nvSpPr>
        <xdr:cNvPr id="316" name="テキスト ボックス 315">
          <a:extLst>
            <a:ext uri="{FF2B5EF4-FFF2-40B4-BE49-F238E27FC236}">
              <a16:creationId xmlns:a16="http://schemas.microsoft.com/office/drawing/2014/main" id="{F8458B5D-7EBE-42DB-B45B-41B97C8A0D2E}"/>
            </a:ext>
          </a:extLst>
        </xdr:cNvPr>
        <xdr:cNvSpPr txBox="1"/>
      </xdr:nvSpPr>
      <xdr:spPr>
        <a:xfrm rot="16200000">
          <a:off x="11454064" y="6909720"/>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baseline="0"/>
            <a:t>D</a:t>
          </a:r>
          <a:endParaRPr kumimoji="1" lang="ja-JP" altLang="en-US" sz="900" i="1" baseline="0"/>
        </a:p>
      </xdr:txBody>
    </xdr:sp>
    <xdr:clientData/>
  </xdr:oneCellAnchor>
  <xdr:oneCellAnchor>
    <xdr:from>
      <xdr:col>50</xdr:col>
      <xdr:colOff>208066</xdr:colOff>
      <xdr:row>32</xdr:row>
      <xdr:rowOff>195543</xdr:rowOff>
    </xdr:from>
    <xdr:ext cx="396000" cy="0"/>
    <xdr:cxnSp macro="">
      <xdr:nvCxnSpPr>
        <xdr:cNvPr id="317" name="直線コネクタ 316">
          <a:extLst>
            <a:ext uri="{FF2B5EF4-FFF2-40B4-BE49-F238E27FC236}">
              <a16:creationId xmlns:a16="http://schemas.microsoft.com/office/drawing/2014/main" id="{103BCCE5-B75B-48CD-A21F-C382939653A6}"/>
            </a:ext>
          </a:extLst>
        </xdr:cNvPr>
        <xdr:cNvCxnSpPr/>
      </xdr:nvCxnSpPr>
      <xdr:spPr>
        <a:xfrm>
          <a:off x="12323866" y="7521629"/>
          <a:ext cx="396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66</xdr:col>
      <xdr:colOff>18807</xdr:colOff>
      <xdr:row>24</xdr:row>
      <xdr:rowOff>138867</xdr:rowOff>
    </xdr:from>
    <xdr:ext cx="0" cy="177085"/>
    <xdr:cxnSp macro="">
      <xdr:nvCxnSpPr>
        <xdr:cNvPr id="318" name="直線コネクタ 317">
          <a:extLst>
            <a:ext uri="{FF2B5EF4-FFF2-40B4-BE49-F238E27FC236}">
              <a16:creationId xmlns:a16="http://schemas.microsoft.com/office/drawing/2014/main" id="{D1D770A6-BDF2-4E40-A2A2-657FBE69244F}"/>
            </a:ext>
          </a:extLst>
        </xdr:cNvPr>
        <xdr:cNvCxnSpPr/>
      </xdr:nvCxnSpPr>
      <xdr:spPr>
        <a:xfrm>
          <a:off x="15792207"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64477</xdr:colOff>
      <xdr:row>28</xdr:row>
      <xdr:rowOff>107239</xdr:rowOff>
    </xdr:from>
    <xdr:ext cx="1621019" cy="819711"/>
    <xdr:cxnSp macro="">
      <xdr:nvCxnSpPr>
        <xdr:cNvPr id="319" name="直線コネクタ 318">
          <a:extLst>
            <a:ext uri="{FF2B5EF4-FFF2-40B4-BE49-F238E27FC236}">
              <a16:creationId xmlns:a16="http://schemas.microsoft.com/office/drawing/2014/main" id="{C59AFD23-B18A-44EB-C5E6-10ECEB0CE208}"/>
            </a:ext>
          </a:extLst>
        </xdr:cNvPr>
        <xdr:cNvCxnSpPr/>
      </xdr:nvCxnSpPr>
      <xdr:spPr>
        <a:xfrm flipH="1">
          <a:off x="12866077" y="6518925"/>
          <a:ext cx="1621019" cy="819711"/>
        </a:xfrm>
        <a:prstGeom prst="line">
          <a:avLst/>
        </a:prstGeom>
        <a:ln w="3175">
          <a:solidFill>
            <a:srgbClr val="FF0000"/>
          </a:solidFill>
          <a:headEnd type="none"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89983</xdr:colOff>
      <xdr:row>26</xdr:row>
      <xdr:rowOff>108999</xdr:rowOff>
    </xdr:from>
    <xdr:ext cx="944004" cy="948237"/>
    <xdr:sp macro="" textlink="">
      <xdr:nvSpPr>
        <xdr:cNvPr id="320" name="円弧 319">
          <a:extLst>
            <a:ext uri="{FF2B5EF4-FFF2-40B4-BE49-F238E27FC236}">
              <a16:creationId xmlns:a16="http://schemas.microsoft.com/office/drawing/2014/main" id="{20D4D3D8-4062-6B68-02BD-5B848F9B75E2}"/>
            </a:ext>
          </a:extLst>
        </xdr:cNvPr>
        <xdr:cNvSpPr/>
      </xdr:nvSpPr>
      <xdr:spPr>
        <a:xfrm>
          <a:off x="14034583" y="6052599"/>
          <a:ext cx="944004" cy="948237"/>
        </a:xfrm>
        <a:prstGeom prst="arc">
          <a:avLst>
            <a:gd name="adj1" fmla="val 9275928"/>
            <a:gd name="adj2" fmla="val 10855225"/>
          </a:avLst>
        </a:prstGeom>
        <a:ln w="3175">
          <a:solidFill>
            <a:srgbClr val="FF0000"/>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57</xdr:col>
      <xdr:colOff>141566</xdr:colOff>
      <xdr:row>28</xdr:row>
      <xdr:rowOff>98778</xdr:rowOff>
    </xdr:from>
    <xdr:ext cx="242118" cy="224998"/>
    <xdr:sp macro="" textlink="">
      <xdr:nvSpPr>
        <xdr:cNvPr id="321" name="テキスト ボックス 320">
          <a:extLst>
            <a:ext uri="{FF2B5EF4-FFF2-40B4-BE49-F238E27FC236}">
              <a16:creationId xmlns:a16="http://schemas.microsoft.com/office/drawing/2014/main" id="{75253512-85E7-00DA-0D25-E82B7BB4AD1E}"/>
            </a:ext>
          </a:extLst>
        </xdr:cNvPr>
        <xdr:cNvSpPr txBox="1"/>
      </xdr:nvSpPr>
      <xdr:spPr>
        <a:xfrm>
          <a:off x="13857566" y="6510464"/>
          <a:ext cx="24211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rgbClr val="FF0000"/>
              </a:solidFill>
            </a:rPr>
            <a:t>β</a:t>
          </a:r>
        </a:p>
      </xdr:txBody>
    </xdr:sp>
    <xdr:clientData/>
  </xdr:oneCellAnchor>
  <xdr:oneCellAnchor>
    <xdr:from>
      <xdr:col>52</xdr:col>
      <xdr:colOff>213699</xdr:colOff>
      <xdr:row>30</xdr:row>
      <xdr:rowOff>169378</xdr:rowOff>
    </xdr:from>
    <xdr:ext cx="260584" cy="224998"/>
    <xdr:sp macro="" textlink="">
      <xdr:nvSpPr>
        <xdr:cNvPr id="325" name="テキスト ボックス 324">
          <a:extLst>
            <a:ext uri="{FF2B5EF4-FFF2-40B4-BE49-F238E27FC236}">
              <a16:creationId xmlns:a16="http://schemas.microsoft.com/office/drawing/2014/main" id="{AD1A278F-BEB6-4560-EE9D-64900F76E12B}"/>
            </a:ext>
          </a:extLst>
        </xdr:cNvPr>
        <xdr:cNvSpPr txBox="1"/>
      </xdr:nvSpPr>
      <xdr:spPr>
        <a:xfrm rot="1424002">
          <a:off x="12786699" y="7038264"/>
          <a:ext cx="26058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rgbClr val="FF0000"/>
              </a:solidFill>
            </a:rPr>
            <a:t>c</a:t>
          </a:r>
          <a:r>
            <a:rPr kumimoji="1" lang="en-US" altLang="ja-JP" sz="900" i="1" baseline="0">
              <a:solidFill>
                <a:srgbClr val="FF0000"/>
              </a:solidFill>
            </a:rPr>
            <a:t>'</a:t>
          </a:r>
          <a:endParaRPr kumimoji="1" lang="ja-JP" altLang="en-US" sz="900" i="0" baseline="0">
            <a:solidFill>
              <a:srgbClr val="FF0000"/>
            </a:solidFill>
          </a:endParaRPr>
        </a:p>
      </xdr:txBody>
    </xdr:sp>
    <xdr:clientData/>
  </xdr:oneCellAnchor>
  <xdr:oneCellAnchor>
    <xdr:from>
      <xdr:col>52</xdr:col>
      <xdr:colOff>5822</xdr:colOff>
      <xdr:row>30</xdr:row>
      <xdr:rowOff>103639</xdr:rowOff>
    </xdr:from>
    <xdr:ext cx="0" cy="360000"/>
    <xdr:cxnSp macro="">
      <xdr:nvCxnSpPr>
        <xdr:cNvPr id="326" name="直線コネクタ 325">
          <a:extLst>
            <a:ext uri="{FF2B5EF4-FFF2-40B4-BE49-F238E27FC236}">
              <a16:creationId xmlns:a16="http://schemas.microsoft.com/office/drawing/2014/main" id="{CFE8CF67-DF49-BFB8-470B-DBAEB9B38729}"/>
            </a:ext>
          </a:extLst>
        </xdr:cNvPr>
        <xdr:cNvCxnSpPr/>
      </xdr:nvCxnSpPr>
      <xdr:spPr>
        <a:xfrm>
          <a:off x="12578822" y="6972525"/>
          <a:ext cx="0" cy="36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181724</xdr:colOff>
      <xdr:row>32</xdr:row>
      <xdr:rowOff>11538</xdr:rowOff>
    </xdr:from>
    <xdr:ext cx="165143" cy="0"/>
    <xdr:cxnSp macro="">
      <xdr:nvCxnSpPr>
        <xdr:cNvPr id="328" name="直線コネクタ 327">
          <a:extLst>
            <a:ext uri="{FF2B5EF4-FFF2-40B4-BE49-F238E27FC236}">
              <a16:creationId xmlns:a16="http://schemas.microsoft.com/office/drawing/2014/main" id="{03C970D0-9A2B-A838-F141-25AFEEF79285}"/>
            </a:ext>
          </a:extLst>
        </xdr:cNvPr>
        <xdr:cNvCxnSpPr/>
      </xdr:nvCxnSpPr>
      <xdr:spPr>
        <a:xfrm>
          <a:off x="12526124" y="7337624"/>
          <a:ext cx="165143"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51</xdr:col>
      <xdr:colOff>33299</xdr:colOff>
      <xdr:row>30</xdr:row>
      <xdr:rowOff>212470</xdr:rowOff>
    </xdr:from>
    <xdr:ext cx="224998" cy="216726"/>
    <xdr:sp macro="" textlink="">
      <xdr:nvSpPr>
        <xdr:cNvPr id="332" name="テキスト ボックス 331">
          <a:extLst>
            <a:ext uri="{FF2B5EF4-FFF2-40B4-BE49-F238E27FC236}">
              <a16:creationId xmlns:a16="http://schemas.microsoft.com/office/drawing/2014/main" id="{1C0E3296-77F2-83EF-D74F-AD90C0D32B68}"/>
            </a:ext>
          </a:extLst>
        </xdr:cNvPr>
        <xdr:cNvSpPr txBox="1"/>
      </xdr:nvSpPr>
      <xdr:spPr>
        <a:xfrm rot="16200000">
          <a:off x="11696035" y="7088105"/>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rgbClr val="FF0000"/>
              </a:solidFill>
            </a:rPr>
            <a:t>t</a:t>
          </a:r>
          <a:endParaRPr kumimoji="1" lang="ja-JP" altLang="en-US" sz="900" i="1">
            <a:solidFill>
              <a:srgbClr val="FF0000"/>
            </a:solidFill>
          </a:endParaRPr>
        </a:p>
      </xdr:txBody>
    </xdr:sp>
    <xdr:clientData/>
  </xdr:oneCellAnchor>
  <xdr:oneCellAnchor>
    <xdr:from>
      <xdr:col>66</xdr:col>
      <xdr:colOff>225636</xdr:colOff>
      <xdr:row>24</xdr:row>
      <xdr:rowOff>138867</xdr:rowOff>
    </xdr:from>
    <xdr:ext cx="0" cy="177085"/>
    <xdr:cxnSp macro="">
      <xdr:nvCxnSpPr>
        <xdr:cNvPr id="10" name="直線コネクタ 9">
          <a:extLst>
            <a:ext uri="{FF2B5EF4-FFF2-40B4-BE49-F238E27FC236}">
              <a16:creationId xmlns:a16="http://schemas.microsoft.com/office/drawing/2014/main" id="{8109A465-47BE-C70A-B802-419C9E5079E5}"/>
            </a:ext>
          </a:extLst>
        </xdr:cNvPr>
        <xdr:cNvCxnSpPr/>
      </xdr:nvCxnSpPr>
      <xdr:spPr>
        <a:xfrm>
          <a:off x="15999036"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176650</xdr:colOff>
      <xdr:row>24</xdr:row>
      <xdr:rowOff>138867</xdr:rowOff>
    </xdr:from>
    <xdr:ext cx="0" cy="177085"/>
    <xdr:cxnSp macro="">
      <xdr:nvCxnSpPr>
        <xdr:cNvPr id="12" name="直線コネクタ 11">
          <a:extLst>
            <a:ext uri="{FF2B5EF4-FFF2-40B4-BE49-F238E27FC236}">
              <a16:creationId xmlns:a16="http://schemas.microsoft.com/office/drawing/2014/main" id="{6B2354FE-0CD4-6ED6-2C7C-BFAE5A801E36}"/>
            </a:ext>
          </a:extLst>
        </xdr:cNvPr>
        <xdr:cNvCxnSpPr/>
      </xdr:nvCxnSpPr>
      <xdr:spPr>
        <a:xfrm>
          <a:off x="16178650" y="5625267"/>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90</xdr:col>
      <xdr:colOff>164888</xdr:colOff>
      <xdr:row>10</xdr:row>
      <xdr:rowOff>9595</xdr:rowOff>
    </xdr:from>
    <xdr:ext cx="0" cy="177084"/>
    <xdr:cxnSp macro="">
      <xdr:nvCxnSpPr>
        <xdr:cNvPr id="3" name="直線コネクタ 2">
          <a:extLst>
            <a:ext uri="{FF2B5EF4-FFF2-40B4-BE49-F238E27FC236}">
              <a16:creationId xmlns:a16="http://schemas.microsoft.com/office/drawing/2014/main" id="{FB934889-E059-4BF0-91F1-E79D09E023D0}"/>
            </a:ext>
          </a:extLst>
        </xdr:cNvPr>
        <xdr:cNvCxnSpPr/>
      </xdr:nvCxnSpPr>
      <xdr:spPr>
        <a:xfrm>
          <a:off x="473688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91</xdr:col>
      <xdr:colOff>96308</xdr:colOff>
      <xdr:row>10</xdr:row>
      <xdr:rowOff>9595</xdr:rowOff>
    </xdr:from>
    <xdr:ext cx="0" cy="177084"/>
    <xdr:cxnSp macro="">
      <xdr:nvCxnSpPr>
        <xdr:cNvPr id="4" name="直線コネクタ 3">
          <a:extLst>
            <a:ext uri="{FF2B5EF4-FFF2-40B4-BE49-F238E27FC236}">
              <a16:creationId xmlns:a16="http://schemas.microsoft.com/office/drawing/2014/main" id="{863CDB0C-9613-43BD-85AD-AE78686417A7}"/>
            </a:ext>
          </a:extLst>
        </xdr:cNvPr>
        <xdr:cNvCxnSpPr/>
      </xdr:nvCxnSpPr>
      <xdr:spPr>
        <a:xfrm>
          <a:off x="489690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20108</xdr:colOff>
      <xdr:row>10</xdr:row>
      <xdr:rowOff>9595</xdr:rowOff>
    </xdr:from>
    <xdr:ext cx="0" cy="177084"/>
    <xdr:cxnSp macro="">
      <xdr:nvCxnSpPr>
        <xdr:cNvPr id="5" name="直線コネクタ 4">
          <a:extLst>
            <a:ext uri="{FF2B5EF4-FFF2-40B4-BE49-F238E27FC236}">
              <a16:creationId xmlns:a16="http://schemas.microsoft.com/office/drawing/2014/main" id="{D53D700F-409B-42C8-AC66-7D62B10D6D6F}"/>
            </a:ext>
          </a:extLst>
        </xdr:cNvPr>
        <xdr:cNvCxnSpPr/>
      </xdr:nvCxnSpPr>
      <xdr:spPr>
        <a:xfrm>
          <a:off x="504930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180128</xdr:colOff>
      <xdr:row>10</xdr:row>
      <xdr:rowOff>9595</xdr:rowOff>
    </xdr:from>
    <xdr:ext cx="0" cy="177084"/>
    <xdr:cxnSp macro="">
      <xdr:nvCxnSpPr>
        <xdr:cNvPr id="6" name="直線コネクタ 5">
          <a:extLst>
            <a:ext uri="{FF2B5EF4-FFF2-40B4-BE49-F238E27FC236}">
              <a16:creationId xmlns:a16="http://schemas.microsoft.com/office/drawing/2014/main" id="{C0AFC04C-3BD0-4148-B59F-CA23A9E3760D}"/>
            </a:ext>
          </a:extLst>
        </xdr:cNvPr>
        <xdr:cNvCxnSpPr/>
      </xdr:nvCxnSpPr>
      <xdr:spPr>
        <a:xfrm>
          <a:off x="520932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111548</xdr:colOff>
      <xdr:row>10</xdr:row>
      <xdr:rowOff>9595</xdr:rowOff>
    </xdr:from>
    <xdr:ext cx="0" cy="177084"/>
    <xdr:cxnSp macro="">
      <xdr:nvCxnSpPr>
        <xdr:cNvPr id="7" name="直線コネクタ 6">
          <a:extLst>
            <a:ext uri="{FF2B5EF4-FFF2-40B4-BE49-F238E27FC236}">
              <a16:creationId xmlns:a16="http://schemas.microsoft.com/office/drawing/2014/main" id="{37414176-2C2E-418A-A048-D4755245D5D9}"/>
            </a:ext>
          </a:extLst>
        </xdr:cNvPr>
        <xdr:cNvCxnSpPr/>
      </xdr:nvCxnSpPr>
      <xdr:spPr>
        <a:xfrm>
          <a:off x="536934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94</xdr:col>
      <xdr:colOff>42968</xdr:colOff>
      <xdr:row>10</xdr:row>
      <xdr:rowOff>9595</xdr:rowOff>
    </xdr:from>
    <xdr:ext cx="0" cy="177084"/>
    <xdr:cxnSp macro="">
      <xdr:nvCxnSpPr>
        <xdr:cNvPr id="8" name="直線コネクタ 7">
          <a:extLst>
            <a:ext uri="{FF2B5EF4-FFF2-40B4-BE49-F238E27FC236}">
              <a16:creationId xmlns:a16="http://schemas.microsoft.com/office/drawing/2014/main" id="{B14736BE-0788-41BA-8AC7-8FF08D71F745}"/>
            </a:ext>
          </a:extLst>
        </xdr:cNvPr>
        <xdr:cNvCxnSpPr/>
      </xdr:nvCxnSpPr>
      <xdr:spPr>
        <a:xfrm>
          <a:off x="552936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94</xdr:col>
      <xdr:colOff>225848</xdr:colOff>
      <xdr:row>10</xdr:row>
      <xdr:rowOff>9595</xdr:rowOff>
    </xdr:from>
    <xdr:ext cx="0" cy="177084"/>
    <xdr:cxnSp macro="">
      <xdr:nvCxnSpPr>
        <xdr:cNvPr id="9" name="直線コネクタ 8">
          <a:extLst>
            <a:ext uri="{FF2B5EF4-FFF2-40B4-BE49-F238E27FC236}">
              <a16:creationId xmlns:a16="http://schemas.microsoft.com/office/drawing/2014/main" id="{D11A13A2-75B7-4A05-A3E9-4375F2EC92DF}"/>
            </a:ext>
          </a:extLst>
        </xdr:cNvPr>
        <xdr:cNvCxnSpPr/>
      </xdr:nvCxnSpPr>
      <xdr:spPr>
        <a:xfrm>
          <a:off x="571224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95</xdr:col>
      <xdr:colOff>157268</xdr:colOff>
      <xdr:row>10</xdr:row>
      <xdr:rowOff>9595</xdr:rowOff>
    </xdr:from>
    <xdr:ext cx="0" cy="177084"/>
    <xdr:cxnSp macro="">
      <xdr:nvCxnSpPr>
        <xdr:cNvPr id="11" name="直線コネクタ 10">
          <a:extLst>
            <a:ext uri="{FF2B5EF4-FFF2-40B4-BE49-F238E27FC236}">
              <a16:creationId xmlns:a16="http://schemas.microsoft.com/office/drawing/2014/main" id="{7FEA3C1E-2ECA-43A0-AD56-B86ED4401317}"/>
            </a:ext>
          </a:extLst>
        </xdr:cNvPr>
        <xdr:cNvCxnSpPr/>
      </xdr:nvCxnSpPr>
      <xdr:spPr>
        <a:xfrm>
          <a:off x="5872268"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73402</xdr:colOff>
      <xdr:row>10</xdr:row>
      <xdr:rowOff>177473</xdr:rowOff>
    </xdr:from>
    <xdr:ext cx="242374" cy="224998"/>
    <xdr:sp macro="" textlink="">
      <xdr:nvSpPr>
        <xdr:cNvPr id="13" name="テキスト ボックス 12">
          <a:extLst>
            <a:ext uri="{FF2B5EF4-FFF2-40B4-BE49-F238E27FC236}">
              <a16:creationId xmlns:a16="http://schemas.microsoft.com/office/drawing/2014/main" id="{7B420834-7083-4899-B1BF-E1D66F8340C0}"/>
            </a:ext>
          </a:extLst>
        </xdr:cNvPr>
        <xdr:cNvSpPr txBox="1"/>
      </xdr:nvSpPr>
      <xdr:spPr>
        <a:xfrm>
          <a:off x="5102602" y="2463473"/>
          <a:ext cx="24237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rgbClr val="FF0000"/>
              </a:solidFill>
            </a:rPr>
            <a:t>u</a:t>
          </a:r>
          <a:endParaRPr kumimoji="1" lang="ja-JP" altLang="en-US" sz="900" i="1">
            <a:solidFill>
              <a:srgbClr val="FF0000"/>
            </a:solidFill>
          </a:endParaRPr>
        </a:p>
      </xdr:txBody>
    </xdr:sp>
    <xdr:clientData/>
  </xdr:oneCellAnchor>
  <xdr:oneCellAnchor>
    <xdr:from>
      <xdr:col>96</xdr:col>
      <xdr:colOff>38506</xdr:colOff>
      <xdr:row>3</xdr:row>
      <xdr:rowOff>71050</xdr:rowOff>
    </xdr:from>
    <xdr:ext cx="1739676" cy="0"/>
    <xdr:cxnSp macro="">
      <xdr:nvCxnSpPr>
        <xdr:cNvPr id="16" name="直線コネクタ 15">
          <a:extLst>
            <a:ext uri="{FF2B5EF4-FFF2-40B4-BE49-F238E27FC236}">
              <a16:creationId xmlns:a16="http://schemas.microsoft.com/office/drawing/2014/main" id="{87F7ED6D-032A-4807-9D0E-8AEECBB059E9}"/>
            </a:ext>
          </a:extLst>
        </xdr:cNvPr>
        <xdr:cNvCxnSpPr/>
      </xdr:nvCxnSpPr>
      <xdr:spPr>
        <a:xfrm>
          <a:off x="5982106" y="756850"/>
          <a:ext cx="173967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96</xdr:col>
      <xdr:colOff>25445</xdr:colOff>
      <xdr:row>3</xdr:row>
      <xdr:rowOff>71049</xdr:rowOff>
    </xdr:from>
    <xdr:ext cx="59255" cy="1674000"/>
    <xdr:sp macro="" textlink="">
      <xdr:nvSpPr>
        <xdr:cNvPr id="17" name="正方形/長方形 16">
          <a:extLst>
            <a:ext uri="{FF2B5EF4-FFF2-40B4-BE49-F238E27FC236}">
              <a16:creationId xmlns:a16="http://schemas.microsoft.com/office/drawing/2014/main" id="{D3F24820-1C40-406F-A953-07210467FF77}"/>
            </a:ext>
          </a:extLst>
        </xdr:cNvPr>
        <xdr:cNvSpPr/>
      </xdr:nvSpPr>
      <xdr:spPr>
        <a:xfrm>
          <a:off x="5969045" y="756849"/>
          <a:ext cx="59255" cy="1674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96</xdr:col>
      <xdr:colOff>56049</xdr:colOff>
      <xdr:row>3</xdr:row>
      <xdr:rowOff>17312</xdr:rowOff>
    </xdr:from>
    <xdr:ext cx="0" cy="1800000"/>
    <xdr:cxnSp macro="">
      <xdr:nvCxnSpPr>
        <xdr:cNvPr id="18" name="直線コネクタ 17">
          <a:extLst>
            <a:ext uri="{FF2B5EF4-FFF2-40B4-BE49-F238E27FC236}">
              <a16:creationId xmlns:a16="http://schemas.microsoft.com/office/drawing/2014/main" id="{5BD2CE3B-C8AE-41D7-A670-37453D554EC0}"/>
            </a:ext>
          </a:extLst>
        </xdr:cNvPr>
        <xdr:cNvCxnSpPr/>
      </xdr:nvCxnSpPr>
      <xdr:spPr>
        <a:xfrm>
          <a:off x="5999649" y="703112"/>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86</xdr:col>
      <xdr:colOff>120539</xdr:colOff>
      <xdr:row>3</xdr:row>
      <xdr:rowOff>71050</xdr:rowOff>
    </xdr:from>
    <xdr:ext cx="397411" cy="0"/>
    <xdr:cxnSp macro="">
      <xdr:nvCxnSpPr>
        <xdr:cNvPr id="19" name="直線コネクタ 18">
          <a:extLst>
            <a:ext uri="{FF2B5EF4-FFF2-40B4-BE49-F238E27FC236}">
              <a16:creationId xmlns:a16="http://schemas.microsoft.com/office/drawing/2014/main" id="{CCEF0454-DC99-40EF-B3F2-FFB734388F37}"/>
            </a:ext>
          </a:extLst>
        </xdr:cNvPr>
        <xdr:cNvCxnSpPr/>
      </xdr:nvCxnSpPr>
      <xdr:spPr>
        <a:xfrm>
          <a:off x="3778139" y="756850"/>
          <a:ext cx="397411"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27605</xdr:colOff>
      <xdr:row>2</xdr:row>
      <xdr:rowOff>125018</xdr:rowOff>
    </xdr:from>
    <xdr:ext cx="0" cy="177085"/>
    <xdr:cxnSp macro="">
      <xdr:nvCxnSpPr>
        <xdr:cNvPr id="20" name="直線コネクタ 19">
          <a:extLst>
            <a:ext uri="{FF2B5EF4-FFF2-40B4-BE49-F238E27FC236}">
              <a16:creationId xmlns:a16="http://schemas.microsoft.com/office/drawing/2014/main" id="{7B98B1E5-D26E-46DE-80A2-A1C661122CE8}"/>
            </a:ext>
          </a:extLst>
        </xdr:cNvPr>
        <xdr:cNvCxnSpPr/>
      </xdr:nvCxnSpPr>
      <xdr:spPr>
        <a:xfrm>
          <a:off x="6199805"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12106</xdr:colOff>
      <xdr:row>1</xdr:row>
      <xdr:rowOff>205833</xdr:rowOff>
    </xdr:from>
    <xdr:ext cx="242374" cy="224998"/>
    <xdr:sp macro="" textlink="">
      <xdr:nvSpPr>
        <xdr:cNvPr id="21" name="テキスト ボックス 20">
          <a:extLst>
            <a:ext uri="{FF2B5EF4-FFF2-40B4-BE49-F238E27FC236}">
              <a16:creationId xmlns:a16="http://schemas.microsoft.com/office/drawing/2014/main" id="{00613F4F-3BE0-4FF5-9433-9CEF3912485A}"/>
            </a:ext>
          </a:extLst>
        </xdr:cNvPr>
        <xdr:cNvSpPr txBox="1"/>
      </xdr:nvSpPr>
      <xdr:spPr>
        <a:xfrm>
          <a:off x="6412906" y="434433"/>
          <a:ext cx="24237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q</a:t>
          </a:r>
          <a:endParaRPr kumimoji="1" lang="ja-JP" altLang="en-US" sz="900" i="1"/>
        </a:p>
      </xdr:txBody>
    </xdr:sp>
    <xdr:clientData/>
  </xdr:oneCellAnchor>
  <xdr:oneCellAnchor>
    <xdr:from>
      <xdr:col>98</xdr:col>
      <xdr:colOff>4746</xdr:colOff>
      <xdr:row>2</xdr:row>
      <xdr:rowOff>125018</xdr:rowOff>
    </xdr:from>
    <xdr:ext cx="0" cy="177085"/>
    <xdr:cxnSp macro="">
      <xdr:nvCxnSpPr>
        <xdr:cNvPr id="22" name="直線コネクタ 21">
          <a:extLst>
            <a:ext uri="{FF2B5EF4-FFF2-40B4-BE49-F238E27FC236}">
              <a16:creationId xmlns:a16="http://schemas.microsoft.com/office/drawing/2014/main" id="{AEDB5352-4D43-41BD-A47E-E4036342C489}"/>
            </a:ext>
          </a:extLst>
        </xdr:cNvPr>
        <xdr:cNvCxnSpPr/>
      </xdr:nvCxnSpPr>
      <xdr:spPr>
        <a:xfrm>
          <a:off x="6405546"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99</xdr:col>
      <xdr:colOff>238</xdr:colOff>
      <xdr:row>2</xdr:row>
      <xdr:rowOff>125018</xdr:rowOff>
    </xdr:from>
    <xdr:ext cx="0" cy="177085"/>
    <xdr:cxnSp macro="">
      <xdr:nvCxnSpPr>
        <xdr:cNvPr id="23" name="直線コネクタ 22">
          <a:extLst>
            <a:ext uri="{FF2B5EF4-FFF2-40B4-BE49-F238E27FC236}">
              <a16:creationId xmlns:a16="http://schemas.microsoft.com/office/drawing/2014/main" id="{163C2794-8A1F-4E93-9672-108426A59EB9}"/>
            </a:ext>
          </a:extLst>
        </xdr:cNvPr>
        <xdr:cNvCxnSpPr/>
      </xdr:nvCxnSpPr>
      <xdr:spPr>
        <a:xfrm>
          <a:off x="6629638"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99</xdr:col>
      <xdr:colOff>213599</xdr:colOff>
      <xdr:row>2</xdr:row>
      <xdr:rowOff>125018</xdr:rowOff>
    </xdr:from>
    <xdr:ext cx="0" cy="177085"/>
    <xdr:cxnSp macro="">
      <xdr:nvCxnSpPr>
        <xdr:cNvPr id="24" name="直線コネクタ 23">
          <a:extLst>
            <a:ext uri="{FF2B5EF4-FFF2-40B4-BE49-F238E27FC236}">
              <a16:creationId xmlns:a16="http://schemas.microsoft.com/office/drawing/2014/main" id="{EBA2B7B1-4175-4C72-99BE-A51B8F43DA3B}"/>
            </a:ext>
          </a:extLst>
        </xdr:cNvPr>
        <xdr:cNvCxnSpPr/>
      </xdr:nvCxnSpPr>
      <xdr:spPr>
        <a:xfrm>
          <a:off x="6842999"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100</xdr:col>
      <xdr:colOff>206837</xdr:colOff>
      <xdr:row>2</xdr:row>
      <xdr:rowOff>125018</xdr:rowOff>
    </xdr:from>
    <xdr:ext cx="0" cy="177085"/>
    <xdr:cxnSp macro="">
      <xdr:nvCxnSpPr>
        <xdr:cNvPr id="25" name="直線コネクタ 24">
          <a:extLst>
            <a:ext uri="{FF2B5EF4-FFF2-40B4-BE49-F238E27FC236}">
              <a16:creationId xmlns:a16="http://schemas.microsoft.com/office/drawing/2014/main" id="{9F685B07-FE88-448F-91AA-2908469EDAA8}"/>
            </a:ext>
          </a:extLst>
        </xdr:cNvPr>
        <xdr:cNvCxnSpPr/>
      </xdr:nvCxnSpPr>
      <xdr:spPr>
        <a:xfrm>
          <a:off x="7064837"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88</xdr:col>
      <xdr:colOff>188826</xdr:colOff>
      <xdr:row>8</xdr:row>
      <xdr:rowOff>109142</xdr:rowOff>
    </xdr:from>
    <xdr:ext cx="1659695" cy="0"/>
    <xdr:cxnSp macro="">
      <xdr:nvCxnSpPr>
        <xdr:cNvPr id="26" name="直線コネクタ 25">
          <a:extLst>
            <a:ext uri="{FF2B5EF4-FFF2-40B4-BE49-F238E27FC236}">
              <a16:creationId xmlns:a16="http://schemas.microsoft.com/office/drawing/2014/main" id="{26630EFC-BECB-4C74-A099-E3E3E954C2F6}"/>
            </a:ext>
          </a:extLst>
        </xdr:cNvPr>
        <xdr:cNvCxnSpPr/>
      </xdr:nvCxnSpPr>
      <xdr:spPr>
        <a:xfrm>
          <a:off x="4303626" y="1937942"/>
          <a:ext cx="165969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103</xdr:col>
      <xdr:colOff>112021</xdr:colOff>
      <xdr:row>3</xdr:row>
      <xdr:rowOff>77684</xdr:rowOff>
    </xdr:from>
    <xdr:ext cx="0" cy="1779970"/>
    <xdr:cxnSp macro="">
      <xdr:nvCxnSpPr>
        <xdr:cNvPr id="27" name="直線コネクタ 26">
          <a:extLst>
            <a:ext uri="{FF2B5EF4-FFF2-40B4-BE49-F238E27FC236}">
              <a16:creationId xmlns:a16="http://schemas.microsoft.com/office/drawing/2014/main" id="{BF429E84-FC03-4A40-B277-2CCC97D8D8B2}"/>
            </a:ext>
          </a:extLst>
        </xdr:cNvPr>
        <xdr:cNvCxnSpPr/>
      </xdr:nvCxnSpPr>
      <xdr:spPr>
        <a:xfrm>
          <a:off x="7655821" y="763484"/>
          <a:ext cx="0" cy="177997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96</xdr:col>
      <xdr:colOff>38506</xdr:colOff>
      <xdr:row>10</xdr:row>
      <xdr:rowOff>2722</xdr:rowOff>
    </xdr:from>
    <xdr:ext cx="1662639" cy="0"/>
    <xdr:cxnSp macro="">
      <xdr:nvCxnSpPr>
        <xdr:cNvPr id="28" name="直線コネクタ 27">
          <a:extLst>
            <a:ext uri="{FF2B5EF4-FFF2-40B4-BE49-F238E27FC236}">
              <a16:creationId xmlns:a16="http://schemas.microsoft.com/office/drawing/2014/main" id="{8BC505B2-D970-4D2F-83CB-692A9D4A6998}"/>
            </a:ext>
          </a:extLst>
        </xdr:cNvPr>
        <xdr:cNvCxnSpPr/>
      </xdr:nvCxnSpPr>
      <xdr:spPr>
        <a:xfrm>
          <a:off x="5982106" y="2288722"/>
          <a:ext cx="1662639" cy="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88</xdr:col>
      <xdr:colOff>153197</xdr:colOff>
      <xdr:row>3</xdr:row>
      <xdr:rowOff>71049</xdr:rowOff>
    </xdr:from>
    <xdr:ext cx="54001" cy="1674000"/>
    <xdr:sp macro="" textlink="">
      <xdr:nvSpPr>
        <xdr:cNvPr id="29" name="正方形/長方形 28">
          <a:extLst>
            <a:ext uri="{FF2B5EF4-FFF2-40B4-BE49-F238E27FC236}">
              <a16:creationId xmlns:a16="http://schemas.microsoft.com/office/drawing/2014/main" id="{1A830C70-8870-44CA-9F8E-F5A7C17FBBFE}"/>
            </a:ext>
          </a:extLst>
        </xdr:cNvPr>
        <xdr:cNvSpPr/>
      </xdr:nvSpPr>
      <xdr:spPr>
        <a:xfrm>
          <a:off x="4267997" y="756849"/>
          <a:ext cx="54001" cy="167400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88</xdr:col>
      <xdr:colOff>184013</xdr:colOff>
      <xdr:row>3</xdr:row>
      <xdr:rowOff>17312</xdr:rowOff>
    </xdr:from>
    <xdr:ext cx="0" cy="1800000"/>
    <xdr:cxnSp macro="">
      <xdr:nvCxnSpPr>
        <xdr:cNvPr id="30" name="直線コネクタ 29">
          <a:extLst>
            <a:ext uri="{FF2B5EF4-FFF2-40B4-BE49-F238E27FC236}">
              <a16:creationId xmlns:a16="http://schemas.microsoft.com/office/drawing/2014/main" id="{58A5B889-9E3A-44FD-A5F8-849B28D4A7F6}"/>
            </a:ext>
          </a:extLst>
        </xdr:cNvPr>
        <xdr:cNvCxnSpPr/>
      </xdr:nvCxnSpPr>
      <xdr:spPr>
        <a:xfrm>
          <a:off x="4298813" y="703112"/>
          <a:ext cx="0" cy="1800000"/>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96</xdr:col>
      <xdr:colOff>53731</xdr:colOff>
      <xdr:row>2</xdr:row>
      <xdr:rowOff>125018</xdr:rowOff>
    </xdr:from>
    <xdr:ext cx="0" cy="177085"/>
    <xdr:cxnSp macro="">
      <xdr:nvCxnSpPr>
        <xdr:cNvPr id="31" name="直線コネクタ 30">
          <a:extLst>
            <a:ext uri="{FF2B5EF4-FFF2-40B4-BE49-F238E27FC236}">
              <a16:creationId xmlns:a16="http://schemas.microsoft.com/office/drawing/2014/main" id="{6C8D6A89-14D5-4458-B7ED-6B9084371DC0}"/>
            </a:ext>
          </a:extLst>
        </xdr:cNvPr>
        <xdr:cNvCxnSpPr/>
      </xdr:nvCxnSpPr>
      <xdr:spPr>
        <a:xfrm>
          <a:off x="5997331"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86</xdr:col>
      <xdr:colOff>184764</xdr:colOff>
      <xdr:row>3</xdr:row>
      <xdr:rowOff>77684</xdr:rowOff>
    </xdr:from>
    <xdr:ext cx="0" cy="1170000"/>
    <xdr:cxnSp macro="">
      <xdr:nvCxnSpPr>
        <xdr:cNvPr id="32" name="直線コネクタ 31">
          <a:extLst>
            <a:ext uri="{FF2B5EF4-FFF2-40B4-BE49-F238E27FC236}">
              <a16:creationId xmlns:a16="http://schemas.microsoft.com/office/drawing/2014/main" id="{4AFCF8B0-5E64-42F8-95B9-B5755A71E060}"/>
            </a:ext>
          </a:extLst>
        </xdr:cNvPr>
        <xdr:cNvCxnSpPr/>
      </xdr:nvCxnSpPr>
      <xdr:spPr>
        <a:xfrm>
          <a:off x="3842364" y="763484"/>
          <a:ext cx="0" cy="117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86</xdr:col>
      <xdr:colOff>120539</xdr:colOff>
      <xdr:row>8</xdr:row>
      <xdr:rowOff>100936</xdr:rowOff>
    </xdr:from>
    <xdr:ext cx="431999" cy="0"/>
    <xdr:cxnSp macro="">
      <xdr:nvCxnSpPr>
        <xdr:cNvPr id="33" name="直線コネクタ 32">
          <a:extLst>
            <a:ext uri="{FF2B5EF4-FFF2-40B4-BE49-F238E27FC236}">
              <a16:creationId xmlns:a16="http://schemas.microsoft.com/office/drawing/2014/main" id="{4BFE111F-0032-4C3C-AB91-FA08DFC30A74}"/>
            </a:ext>
          </a:extLst>
        </xdr:cNvPr>
        <xdr:cNvCxnSpPr/>
      </xdr:nvCxnSpPr>
      <xdr:spPr>
        <a:xfrm>
          <a:off x="3778139" y="1929736"/>
          <a:ext cx="431999"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85</xdr:col>
      <xdr:colOff>217126</xdr:colOff>
      <xdr:row>5</xdr:row>
      <xdr:rowOff>78367</xdr:rowOff>
    </xdr:from>
    <xdr:ext cx="224998" cy="268022"/>
    <xdr:sp macro="" textlink="">
      <xdr:nvSpPr>
        <xdr:cNvPr id="34" name="テキスト ボックス 33">
          <a:extLst>
            <a:ext uri="{FF2B5EF4-FFF2-40B4-BE49-F238E27FC236}">
              <a16:creationId xmlns:a16="http://schemas.microsoft.com/office/drawing/2014/main" id="{3C935102-85A0-467D-BA3E-1754D77A7BE9}"/>
            </a:ext>
          </a:extLst>
        </xdr:cNvPr>
        <xdr:cNvSpPr txBox="1"/>
      </xdr:nvSpPr>
      <xdr:spPr>
        <a:xfrm rot="16200000">
          <a:off x="3624614" y="1242879"/>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H</a:t>
          </a:r>
          <a:endParaRPr kumimoji="1" lang="ja-JP" altLang="en-US" sz="900" i="1"/>
        </a:p>
      </xdr:txBody>
    </xdr:sp>
    <xdr:clientData/>
  </xdr:oneCellAnchor>
  <xdr:oneCellAnchor>
    <xdr:from>
      <xdr:col>95</xdr:col>
      <xdr:colOff>190906</xdr:colOff>
      <xdr:row>4</xdr:row>
      <xdr:rowOff>9502</xdr:rowOff>
    </xdr:from>
    <xdr:ext cx="54000" cy="0"/>
    <xdr:cxnSp macro="">
      <xdr:nvCxnSpPr>
        <xdr:cNvPr id="35" name="直線コネクタ 34">
          <a:extLst>
            <a:ext uri="{FF2B5EF4-FFF2-40B4-BE49-F238E27FC236}">
              <a16:creationId xmlns:a16="http://schemas.microsoft.com/office/drawing/2014/main" id="{9BC5ADF5-AC5A-48A1-8799-20EC1E0447A7}"/>
            </a:ext>
          </a:extLst>
        </xdr:cNvPr>
        <xdr:cNvCxnSpPr/>
      </xdr:nvCxnSpPr>
      <xdr:spPr>
        <a:xfrm>
          <a:off x="5905906" y="923902"/>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95</xdr:col>
      <xdr:colOff>190906</xdr:colOff>
      <xdr:row>6</xdr:row>
      <xdr:rowOff>75736</xdr:rowOff>
    </xdr:from>
    <xdr:ext cx="54000" cy="0"/>
    <xdr:cxnSp macro="">
      <xdr:nvCxnSpPr>
        <xdr:cNvPr id="36" name="直線コネクタ 35">
          <a:extLst>
            <a:ext uri="{FF2B5EF4-FFF2-40B4-BE49-F238E27FC236}">
              <a16:creationId xmlns:a16="http://schemas.microsoft.com/office/drawing/2014/main" id="{A0713EA2-E936-4BC7-A5F1-37531232DD38}"/>
            </a:ext>
          </a:extLst>
        </xdr:cNvPr>
        <xdr:cNvCxnSpPr/>
      </xdr:nvCxnSpPr>
      <xdr:spPr>
        <a:xfrm>
          <a:off x="5905906" y="1447336"/>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88</xdr:col>
      <xdr:colOff>211978</xdr:colOff>
      <xdr:row>4</xdr:row>
      <xdr:rowOff>9502</xdr:rowOff>
    </xdr:from>
    <xdr:ext cx="54000" cy="0"/>
    <xdr:cxnSp macro="">
      <xdr:nvCxnSpPr>
        <xdr:cNvPr id="37" name="直線コネクタ 36">
          <a:extLst>
            <a:ext uri="{FF2B5EF4-FFF2-40B4-BE49-F238E27FC236}">
              <a16:creationId xmlns:a16="http://schemas.microsoft.com/office/drawing/2014/main" id="{B96D50EF-9F1E-4E0C-A390-D24239DC6812}"/>
            </a:ext>
          </a:extLst>
        </xdr:cNvPr>
        <xdr:cNvCxnSpPr/>
      </xdr:nvCxnSpPr>
      <xdr:spPr>
        <a:xfrm>
          <a:off x="4326778" y="923902"/>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88</xdr:col>
      <xdr:colOff>211978</xdr:colOff>
      <xdr:row>6</xdr:row>
      <xdr:rowOff>75736</xdr:rowOff>
    </xdr:from>
    <xdr:ext cx="54000" cy="0"/>
    <xdr:cxnSp macro="">
      <xdr:nvCxnSpPr>
        <xdr:cNvPr id="38" name="直線コネクタ 37">
          <a:extLst>
            <a:ext uri="{FF2B5EF4-FFF2-40B4-BE49-F238E27FC236}">
              <a16:creationId xmlns:a16="http://schemas.microsoft.com/office/drawing/2014/main" id="{EBA49926-C08F-4AAE-B6C3-CD6D74AEF7DF}"/>
            </a:ext>
          </a:extLst>
        </xdr:cNvPr>
        <xdr:cNvCxnSpPr/>
      </xdr:nvCxnSpPr>
      <xdr:spPr>
        <a:xfrm>
          <a:off x="4326778" y="1447336"/>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89</xdr:col>
      <xdr:colOff>21479</xdr:colOff>
      <xdr:row>3</xdr:row>
      <xdr:rowOff>206533</xdr:rowOff>
    </xdr:from>
    <xdr:ext cx="1548000" cy="53999"/>
    <xdr:sp macro="" textlink="">
      <xdr:nvSpPr>
        <xdr:cNvPr id="39" name="正方形/長方形 38">
          <a:extLst>
            <a:ext uri="{FF2B5EF4-FFF2-40B4-BE49-F238E27FC236}">
              <a16:creationId xmlns:a16="http://schemas.microsoft.com/office/drawing/2014/main" id="{55ED90E1-00BA-4605-9368-EB058BC17EBE}"/>
            </a:ext>
          </a:extLst>
        </xdr:cNvPr>
        <xdr:cNvSpPr/>
      </xdr:nvSpPr>
      <xdr:spPr>
        <a:xfrm>
          <a:off x="4364879" y="892333"/>
          <a:ext cx="1548000" cy="53999"/>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89</xdr:col>
      <xdr:colOff>21479</xdr:colOff>
      <xdr:row>6</xdr:row>
      <xdr:rowOff>44167</xdr:rowOff>
    </xdr:from>
    <xdr:ext cx="1548000" cy="53999"/>
    <xdr:sp macro="" textlink="">
      <xdr:nvSpPr>
        <xdr:cNvPr id="40" name="正方形/長方形 39">
          <a:extLst>
            <a:ext uri="{FF2B5EF4-FFF2-40B4-BE49-F238E27FC236}">
              <a16:creationId xmlns:a16="http://schemas.microsoft.com/office/drawing/2014/main" id="{7970150C-E644-4F58-9E15-B6F2BC9704B8}"/>
            </a:ext>
          </a:extLst>
        </xdr:cNvPr>
        <xdr:cNvSpPr/>
      </xdr:nvSpPr>
      <xdr:spPr>
        <a:xfrm>
          <a:off x="4364879" y="1415767"/>
          <a:ext cx="1548000" cy="53999"/>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88</xdr:col>
      <xdr:colOff>178302</xdr:colOff>
      <xdr:row>12</xdr:row>
      <xdr:rowOff>28296</xdr:rowOff>
    </xdr:from>
    <xdr:ext cx="51457" cy="158938"/>
    <xdr:cxnSp macro="">
      <xdr:nvCxnSpPr>
        <xdr:cNvPr id="41" name="直線コネクタ 40">
          <a:extLst>
            <a:ext uri="{FF2B5EF4-FFF2-40B4-BE49-F238E27FC236}">
              <a16:creationId xmlns:a16="http://schemas.microsoft.com/office/drawing/2014/main" id="{2DEB94C7-3865-412B-9E2D-40FF975E16F4}"/>
            </a:ext>
          </a:extLst>
        </xdr:cNvPr>
        <xdr:cNvCxnSpPr/>
      </xdr:nvCxnSpPr>
      <xdr:spPr>
        <a:xfrm>
          <a:off x="4293102" y="2771496"/>
          <a:ext cx="51457" cy="158938"/>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90</xdr:col>
      <xdr:colOff>79702</xdr:colOff>
      <xdr:row>14</xdr:row>
      <xdr:rowOff>159078</xdr:rowOff>
    </xdr:from>
    <xdr:ext cx="0" cy="177083"/>
    <xdr:cxnSp macro="">
      <xdr:nvCxnSpPr>
        <xdr:cNvPr id="42" name="直線コネクタ 41">
          <a:extLst>
            <a:ext uri="{FF2B5EF4-FFF2-40B4-BE49-F238E27FC236}">
              <a16:creationId xmlns:a16="http://schemas.microsoft.com/office/drawing/2014/main" id="{5877E037-0192-46C3-883D-C4682344CB04}"/>
            </a:ext>
          </a:extLst>
        </xdr:cNvPr>
        <xdr:cNvCxnSpPr/>
      </xdr:nvCxnSpPr>
      <xdr:spPr>
        <a:xfrm rot="18900000">
          <a:off x="4651702" y="3359478"/>
          <a:ext cx="0"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91</xdr:col>
      <xdr:colOff>81121</xdr:colOff>
      <xdr:row>16</xdr:row>
      <xdr:rowOff>80857</xdr:rowOff>
    </xdr:from>
    <xdr:ext cx="177083" cy="0"/>
    <xdr:cxnSp macro="">
      <xdr:nvCxnSpPr>
        <xdr:cNvPr id="43" name="直線コネクタ 42">
          <a:extLst>
            <a:ext uri="{FF2B5EF4-FFF2-40B4-BE49-F238E27FC236}">
              <a16:creationId xmlns:a16="http://schemas.microsoft.com/office/drawing/2014/main" id="{4B9313D7-50A0-431B-AE84-8ADF27E4DEFA}"/>
            </a:ext>
          </a:extLst>
        </xdr:cNvPr>
        <xdr:cNvCxnSpPr/>
      </xdr:nvCxnSpPr>
      <xdr:spPr>
        <a:xfrm rot="18000000">
          <a:off x="4970263" y="3649915"/>
          <a:ext cx="0" cy="17708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6550</xdr:colOff>
      <xdr:row>17</xdr:row>
      <xdr:rowOff>42728</xdr:rowOff>
    </xdr:from>
    <xdr:ext cx="180713" cy="0"/>
    <xdr:cxnSp macro="">
      <xdr:nvCxnSpPr>
        <xdr:cNvPr id="44" name="直線コネクタ 43">
          <a:extLst>
            <a:ext uri="{FF2B5EF4-FFF2-40B4-BE49-F238E27FC236}">
              <a16:creationId xmlns:a16="http://schemas.microsoft.com/office/drawing/2014/main" id="{13BF0840-3F97-4B8B-BA35-C7FF110509C4}"/>
            </a:ext>
          </a:extLst>
        </xdr:cNvPr>
        <xdr:cNvCxnSpPr/>
      </xdr:nvCxnSpPr>
      <xdr:spPr>
        <a:xfrm rot="17100000">
          <a:off x="5354707" y="3838571"/>
          <a:ext cx="0" cy="18071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89</xdr:col>
      <xdr:colOff>61789</xdr:colOff>
      <xdr:row>13</xdr:row>
      <xdr:rowOff>149124</xdr:rowOff>
    </xdr:from>
    <xdr:ext cx="101976" cy="136571"/>
    <xdr:cxnSp macro="">
      <xdr:nvCxnSpPr>
        <xdr:cNvPr id="45" name="直線コネクタ 44">
          <a:extLst>
            <a:ext uri="{FF2B5EF4-FFF2-40B4-BE49-F238E27FC236}">
              <a16:creationId xmlns:a16="http://schemas.microsoft.com/office/drawing/2014/main" id="{CB7E7281-60A1-47BD-8974-F8D2B5D2206F}"/>
            </a:ext>
          </a:extLst>
        </xdr:cNvPr>
        <xdr:cNvCxnSpPr/>
      </xdr:nvCxnSpPr>
      <xdr:spPr>
        <a:xfrm>
          <a:off x="4405189" y="3120924"/>
          <a:ext cx="101976" cy="136571"/>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95</xdr:col>
      <xdr:colOff>62090</xdr:colOff>
      <xdr:row>17</xdr:row>
      <xdr:rowOff>136881</xdr:rowOff>
    </xdr:from>
    <xdr:ext cx="170895" cy="1757"/>
    <xdr:cxnSp macro="">
      <xdr:nvCxnSpPr>
        <xdr:cNvPr id="46" name="直線コネクタ 45">
          <a:extLst>
            <a:ext uri="{FF2B5EF4-FFF2-40B4-BE49-F238E27FC236}">
              <a16:creationId xmlns:a16="http://schemas.microsoft.com/office/drawing/2014/main" id="{A9681652-1499-4E25-904B-BF0826D91F08}"/>
            </a:ext>
          </a:extLst>
        </xdr:cNvPr>
        <xdr:cNvCxnSpPr/>
      </xdr:nvCxnSpPr>
      <xdr:spPr>
        <a:xfrm>
          <a:off x="5777090" y="4023081"/>
          <a:ext cx="170895" cy="1757"/>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102321</xdr:colOff>
      <xdr:row>17</xdr:row>
      <xdr:rowOff>117084</xdr:rowOff>
    </xdr:from>
    <xdr:ext cx="173455" cy="0"/>
    <xdr:cxnSp macro="">
      <xdr:nvCxnSpPr>
        <xdr:cNvPr id="47" name="直線コネクタ 46">
          <a:extLst>
            <a:ext uri="{FF2B5EF4-FFF2-40B4-BE49-F238E27FC236}">
              <a16:creationId xmlns:a16="http://schemas.microsoft.com/office/drawing/2014/main" id="{29EA4B0E-5EFE-42CB-8D62-5D85261F94F5}"/>
            </a:ext>
          </a:extLst>
        </xdr:cNvPr>
        <xdr:cNvCxnSpPr/>
      </xdr:nvCxnSpPr>
      <xdr:spPr>
        <a:xfrm rot="15300000">
          <a:off x="6361249" y="3916556"/>
          <a:ext cx="0" cy="17345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99</xdr:col>
      <xdr:colOff>11607</xdr:colOff>
      <xdr:row>16</xdr:row>
      <xdr:rowOff>213605</xdr:rowOff>
    </xdr:from>
    <xdr:ext cx="173455" cy="0"/>
    <xdr:cxnSp macro="">
      <xdr:nvCxnSpPr>
        <xdr:cNvPr id="48" name="直線コネクタ 47">
          <a:extLst>
            <a:ext uri="{FF2B5EF4-FFF2-40B4-BE49-F238E27FC236}">
              <a16:creationId xmlns:a16="http://schemas.microsoft.com/office/drawing/2014/main" id="{2DF97855-E75F-4559-A53A-94D935BD2674}"/>
            </a:ext>
          </a:extLst>
        </xdr:cNvPr>
        <xdr:cNvCxnSpPr/>
      </xdr:nvCxnSpPr>
      <xdr:spPr>
        <a:xfrm rot="14400000">
          <a:off x="6727735" y="3784477"/>
          <a:ext cx="0" cy="17345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100</xdr:col>
      <xdr:colOff>185745</xdr:colOff>
      <xdr:row>15</xdr:row>
      <xdr:rowOff>172603</xdr:rowOff>
    </xdr:from>
    <xdr:ext cx="180713" cy="0"/>
    <xdr:cxnSp macro="">
      <xdr:nvCxnSpPr>
        <xdr:cNvPr id="49" name="直線コネクタ 48">
          <a:extLst>
            <a:ext uri="{FF2B5EF4-FFF2-40B4-BE49-F238E27FC236}">
              <a16:creationId xmlns:a16="http://schemas.microsoft.com/office/drawing/2014/main" id="{61BE7C52-0391-4F90-A5A1-F909525F0157}"/>
            </a:ext>
          </a:extLst>
        </xdr:cNvPr>
        <xdr:cNvCxnSpPr/>
      </xdr:nvCxnSpPr>
      <xdr:spPr>
        <a:xfrm rot="13500000">
          <a:off x="7134102" y="3511246"/>
          <a:ext cx="0" cy="180713"/>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102</xdr:col>
      <xdr:colOff>113574</xdr:colOff>
      <xdr:row>14</xdr:row>
      <xdr:rowOff>2748</xdr:rowOff>
    </xdr:from>
    <xdr:ext cx="0" cy="151684"/>
    <xdr:cxnSp macro="">
      <xdr:nvCxnSpPr>
        <xdr:cNvPr id="50" name="直線コネクタ 49">
          <a:extLst>
            <a:ext uri="{FF2B5EF4-FFF2-40B4-BE49-F238E27FC236}">
              <a16:creationId xmlns:a16="http://schemas.microsoft.com/office/drawing/2014/main" id="{5A5016E3-2E95-43A7-8730-C97ADB457C32}"/>
            </a:ext>
          </a:extLst>
        </xdr:cNvPr>
        <xdr:cNvCxnSpPr/>
      </xdr:nvCxnSpPr>
      <xdr:spPr>
        <a:xfrm rot="12600000">
          <a:off x="7428774" y="3203148"/>
          <a:ext cx="0" cy="1516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103</xdr:col>
      <xdr:colOff>93042</xdr:colOff>
      <xdr:row>12</xdr:row>
      <xdr:rowOff>53093</xdr:rowOff>
    </xdr:from>
    <xdr:ext cx="0" cy="177084"/>
    <xdr:cxnSp macro="">
      <xdr:nvCxnSpPr>
        <xdr:cNvPr id="51" name="直線コネクタ 50">
          <a:extLst>
            <a:ext uri="{FF2B5EF4-FFF2-40B4-BE49-F238E27FC236}">
              <a16:creationId xmlns:a16="http://schemas.microsoft.com/office/drawing/2014/main" id="{E6A61394-DDAF-47AF-B88C-F5D439D4B7D2}"/>
            </a:ext>
          </a:extLst>
        </xdr:cNvPr>
        <xdr:cNvCxnSpPr/>
      </xdr:nvCxnSpPr>
      <xdr:spPr>
        <a:xfrm rot="11700000">
          <a:off x="7636842" y="2796293"/>
          <a:ext cx="0" cy="177084"/>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103</xdr:col>
      <xdr:colOff>168758</xdr:colOff>
      <xdr:row>10</xdr:row>
      <xdr:rowOff>82476</xdr:rowOff>
    </xdr:from>
    <xdr:ext cx="0" cy="177085"/>
    <xdr:cxnSp macro="">
      <xdr:nvCxnSpPr>
        <xdr:cNvPr id="52" name="直線コネクタ 51">
          <a:extLst>
            <a:ext uri="{FF2B5EF4-FFF2-40B4-BE49-F238E27FC236}">
              <a16:creationId xmlns:a16="http://schemas.microsoft.com/office/drawing/2014/main" id="{AE5C202B-2D0E-4B6A-AD22-A94E69F0CC98}"/>
            </a:ext>
          </a:extLst>
        </xdr:cNvPr>
        <xdr:cNvCxnSpPr/>
      </xdr:nvCxnSpPr>
      <xdr:spPr>
        <a:xfrm rot="11100000">
          <a:off x="7712558" y="2368476"/>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96</xdr:col>
      <xdr:colOff>49303</xdr:colOff>
      <xdr:row>9</xdr:row>
      <xdr:rowOff>227404</xdr:rowOff>
    </xdr:from>
    <xdr:ext cx="1602856" cy="461522"/>
    <xdr:cxnSp macro="">
      <xdr:nvCxnSpPr>
        <xdr:cNvPr id="53" name="直線コネクタ 52">
          <a:extLst>
            <a:ext uri="{FF2B5EF4-FFF2-40B4-BE49-F238E27FC236}">
              <a16:creationId xmlns:a16="http://schemas.microsoft.com/office/drawing/2014/main" id="{016F8D3D-CDD9-43D6-9641-9856A68A8999}"/>
            </a:ext>
          </a:extLst>
        </xdr:cNvPr>
        <xdr:cNvCxnSpPr/>
      </xdr:nvCxnSpPr>
      <xdr:spPr>
        <a:xfrm>
          <a:off x="5992903" y="2284804"/>
          <a:ext cx="1602856" cy="461522"/>
        </a:xfrm>
        <a:prstGeom prst="line">
          <a:avLst/>
        </a:prstGeom>
        <a:ln w="3175">
          <a:solidFill>
            <a:schemeClr val="accent1"/>
          </a:solidFill>
          <a:headEnd type="none"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96</xdr:col>
      <xdr:colOff>67373</xdr:colOff>
      <xdr:row>8</xdr:row>
      <xdr:rowOff>212714</xdr:rowOff>
    </xdr:from>
    <xdr:ext cx="434340" cy="434341"/>
    <xdr:sp macro="" textlink="">
      <xdr:nvSpPr>
        <xdr:cNvPr id="54" name="円弧 53">
          <a:extLst>
            <a:ext uri="{FF2B5EF4-FFF2-40B4-BE49-F238E27FC236}">
              <a16:creationId xmlns:a16="http://schemas.microsoft.com/office/drawing/2014/main" id="{9C4EBBD3-A704-42CD-B026-4B12AA3581FD}"/>
            </a:ext>
          </a:extLst>
        </xdr:cNvPr>
        <xdr:cNvSpPr/>
      </xdr:nvSpPr>
      <xdr:spPr>
        <a:xfrm>
          <a:off x="6010973" y="2041514"/>
          <a:ext cx="434340" cy="434341"/>
        </a:xfrm>
        <a:prstGeom prst="arc">
          <a:avLst>
            <a:gd name="adj1" fmla="val 405556"/>
            <a:gd name="adj2" fmla="val 2369208"/>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97</xdr:col>
      <xdr:colOff>209082</xdr:colOff>
      <xdr:row>9</xdr:row>
      <xdr:rowOff>169303</xdr:rowOff>
    </xdr:from>
    <xdr:ext cx="241348" cy="224998"/>
    <xdr:sp macro="" textlink="">
      <xdr:nvSpPr>
        <xdr:cNvPr id="55" name="テキスト ボックス 54">
          <a:extLst>
            <a:ext uri="{FF2B5EF4-FFF2-40B4-BE49-F238E27FC236}">
              <a16:creationId xmlns:a16="http://schemas.microsoft.com/office/drawing/2014/main" id="{7527C897-961D-479E-BCCC-5AFF57EBBF03}"/>
            </a:ext>
          </a:extLst>
        </xdr:cNvPr>
        <xdr:cNvSpPr txBox="1"/>
      </xdr:nvSpPr>
      <xdr:spPr>
        <a:xfrm>
          <a:off x="6381282" y="2226703"/>
          <a:ext cx="24134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θ</a:t>
          </a:r>
        </a:p>
      </xdr:txBody>
    </xdr:sp>
    <xdr:clientData/>
  </xdr:oneCellAnchor>
  <xdr:oneCellAnchor>
    <xdr:from>
      <xdr:col>99</xdr:col>
      <xdr:colOff>93749</xdr:colOff>
      <xdr:row>1</xdr:row>
      <xdr:rowOff>51455</xdr:rowOff>
    </xdr:from>
    <xdr:ext cx="255198" cy="224998"/>
    <xdr:sp macro="" textlink="">
      <xdr:nvSpPr>
        <xdr:cNvPr id="56" name="テキスト ボックス 55">
          <a:extLst>
            <a:ext uri="{FF2B5EF4-FFF2-40B4-BE49-F238E27FC236}">
              <a16:creationId xmlns:a16="http://schemas.microsoft.com/office/drawing/2014/main" id="{4A05FA42-0F74-470C-A6F9-64B094040B37}"/>
            </a:ext>
          </a:extLst>
        </xdr:cNvPr>
        <xdr:cNvSpPr txBox="1"/>
      </xdr:nvSpPr>
      <xdr:spPr>
        <a:xfrm>
          <a:off x="6723149" y="280055"/>
          <a:ext cx="2551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B</a:t>
          </a:r>
          <a:endParaRPr kumimoji="1" lang="ja-JP" altLang="en-US" sz="900" i="1"/>
        </a:p>
      </xdr:txBody>
    </xdr:sp>
    <xdr:clientData/>
  </xdr:oneCellAnchor>
  <xdr:oneCellAnchor>
    <xdr:from>
      <xdr:col>101</xdr:col>
      <xdr:colOff>56866</xdr:colOff>
      <xdr:row>15</xdr:row>
      <xdr:rowOff>114857</xdr:rowOff>
    </xdr:from>
    <xdr:ext cx="264752" cy="224998"/>
    <xdr:sp macro="" textlink="">
      <xdr:nvSpPr>
        <xdr:cNvPr id="57" name="テキスト ボックス 56">
          <a:extLst>
            <a:ext uri="{FF2B5EF4-FFF2-40B4-BE49-F238E27FC236}">
              <a16:creationId xmlns:a16="http://schemas.microsoft.com/office/drawing/2014/main" id="{9B404E87-4741-4D9C-BFC2-A0A2D4291F83}"/>
            </a:ext>
          </a:extLst>
        </xdr:cNvPr>
        <xdr:cNvSpPr txBox="1"/>
      </xdr:nvSpPr>
      <xdr:spPr>
        <a:xfrm rot="19800000">
          <a:off x="7143466" y="3543857"/>
          <a:ext cx="26475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c </a:t>
          </a:r>
          <a:endParaRPr kumimoji="1" lang="ja-JP" altLang="en-US" sz="900" i="0"/>
        </a:p>
      </xdr:txBody>
    </xdr:sp>
    <xdr:clientData/>
  </xdr:oneCellAnchor>
  <xdr:oneCellAnchor>
    <xdr:from>
      <xdr:col>96</xdr:col>
      <xdr:colOff>38505</xdr:colOff>
      <xdr:row>2</xdr:row>
      <xdr:rowOff>10090</xdr:rowOff>
    </xdr:from>
    <xdr:ext cx="1674000" cy="0"/>
    <xdr:cxnSp macro="">
      <xdr:nvCxnSpPr>
        <xdr:cNvPr id="58" name="直線コネクタ 57">
          <a:extLst>
            <a:ext uri="{FF2B5EF4-FFF2-40B4-BE49-F238E27FC236}">
              <a16:creationId xmlns:a16="http://schemas.microsoft.com/office/drawing/2014/main" id="{BBEB5289-21A1-4474-B6BB-FFD0A3BAED2C}"/>
            </a:ext>
          </a:extLst>
        </xdr:cNvPr>
        <xdr:cNvCxnSpPr/>
      </xdr:nvCxnSpPr>
      <xdr:spPr>
        <a:xfrm>
          <a:off x="5982105" y="467290"/>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103</xdr:col>
      <xdr:colOff>112021</xdr:colOff>
      <xdr:row>1</xdr:row>
      <xdr:rowOff>191984</xdr:rowOff>
    </xdr:from>
    <xdr:ext cx="0" cy="179999"/>
    <xdr:cxnSp macro="">
      <xdr:nvCxnSpPr>
        <xdr:cNvPr id="59" name="直線コネクタ 58">
          <a:extLst>
            <a:ext uri="{FF2B5EF4-FFF2-40B4-BE49-F238E27FC236}">
              <a16:creationId xmlns:a16="http://schemas.microsoft.com/office/drawing/2014/main" id="{697C9F4B-A3FC-43F4-9A27-0C7240DD0273}"/>
            </a:ext>
          </a:extLst>
        </xdr:cNvPr>
        <xdr:cNvCxnSpPr/>
      </xdr:nvCxnSpPr>
      <xdr:spPr>
        <a:xfrm>
          <a:off x="7655821" y="420584"/>
          <a:ext cx="0" cy="179999"/>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96</xdr:col>
      <xdr:colOff>41772</xdr:colOff>
      <xdr:row>1</xdr:row>
      <xdr:rowOff>191984</xdr:rowOff>
    </xdr:from>
    <xdr:ext cx="0" cy="179999"/>
    <xdr:cxnSp macro="">
      <xdr:nvCxnSpPr>
        <xdr:cNvPr id="60" name="直線コネクタ 59">
          <a:extLst>
            <a:ext uri="{FF2B5EF4-FFF2-40B4-BE49-F238E27FC236}">
              <a16:creationId xmlns:a16="http://schemas.microsoft.com/office/drawing/2014/main" id="{8D728C6B-4149-493F-B9F9-1A0089C4BD01}"/>
            </a:ext>
          </a:extLst>
        </xdr:cNvPr>
        <xdr:cNvCxnSpPr/>
      </xdr:nvCxnSpPr>
      <xdr:spPr>
        <a:xfrm>
          <a:off x="5985372" y="420584"/>
          <a:ext cx="0" cy="179999"/>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175440</xdr:colOff>
      <xdr:row>3</xdr:row>
      <xdr:rowOff>60173</xdr:rowOff>
    </xdr:from>
    <xdr:ext cx="0" cy="108001"/>
    <xdr:cxnSp macro="">
      <xdr:nvCxnSpPr>
        <xdr:cNvPr id="61" name="直線コネクタ 60">
          <a:extLst>
            <a:ext uri="{FF2B5EF4-FFF2-40B4-BE49-F238E27FC236}">
              <a16:creationId xmlns:a16="http://schemas.microsoft.com/office/drawing/2014/main" id="{08142DD2-4F56-4F31-879F-8E9266C0B0BE}"/>
            </a:ext>
          </a:extLst>
        </xdr:cNvPr>
        <xdr:cNvCxnSpPr/>
      </xdr:nvCxnSpPr>
      <xdr:spPr>
        <a:xfrm rot="2700000">
          <a:off x="6293639" y="799974"/>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205920</xdr:colOff>
      <xdr:row>3</xdr:row>
      <xdr:rowOff>60172</xdr:rowOff>
    </xdr:from>
    <xdr:ext cx="0" cy="108001"/>
    <xdr:cxnSp macro="">
      <xdr:nvCxnSpPr>
        <xdr:cNvPr id="62" name="直線コネクタ 61">
          <a:extLst>
            <a:ext uri="{FF2B5EF4-FFF2-40B4-BE49-F238E27FC236}">
              <a16:creationId xmlns:a16="http://schemas.microsoft.com/office/drawing/2014/main" id="{ABB3069A-3F7B-4361-82B1-9D1999DFF2C7}"/>
            </a:ext>
          </a:extLst>
        </xdr:cNvPr>
        <xdr:cNvCxnSpPr/>
      </xdr:nvCxnSpPr>
      <xdr:spPr>
        <a:xfrm rot="2700000">
          <a:off x="6324119" y="79997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7801</xdr:colOff>
      <xdr:row>3</xdr:row>
      <xdr:rowOff>60172</xdr:rowOff>
    </xdr:from>
    <xdr:ext cx="0" cy="108001"/>
    <xdr:cxnSp macro="">
      <xdr:nvCxnSpPr>
        <xdr:cNvPr id="63" name="直線コネクタ 62">
          <a:extLst>
            <a:ext uri="{FF2B5EF4-FFF2-40B4-BE49-F238E27FC236}">
              <a16:creationId xmlns:a16="http://schemas.microsoft.com/office/drawing/2014/main" id="{7138A1A9-8D5E-48E9-9244-D4610BC9283A}"/>
            </a:ext>
          </a:extLst>
        </xdr:cNvPr>
        <xdr:cNvCxnSpPr/>
      </xdr:nvCxnSpPr>
      <xdr:spPr>
        <a:xfrm rot="2700000">
          <a:off x="6354600" y="79997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34183</xdr:colOff>
      <xdr:row>3</xdr:row>
      <xdr:rowOff>131275</xdr:rowOff>
    </xdr:from>
    <xdr:ext cx="54000" cy="0"/>
    <xdr:cxnSp macro="">
      <xdr:nvCxnSpPr>
        <xdr:cNvPr id="192" name="直線コネクタ 191">
          <a:extLst>
            <a:ext uri="{FF2B5EF4-FFF2-40B4-BE49-F238E27FC236}">
              <a16:creationId xmlns:a16="http://schemas.microsoft.com/office/drawing/2014/main" id="{B0E9A95D-4AD1-4E1A-A135-BEDE1003C810}"/>
            </a:ext>
          </a:extLst>
        </xdr:cNvPr>
        <xdr:cNvCxnSpPr/>
      </xdr:nvCxnSpPr>
      <xdr:spPr>
        <a:xfrm rot="8100000">
          <a:off x="6434983" y="81707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22753</xdr:colOff>
      <xdr:row>3</xdr:row>
      <xdr:rowOff>116035</xdr:rowOff>
    </xdr:from>
    <xdr:ext cx="54000" cy="0"/>
    <xdr:cxnSp macro="">
      <xdr:nvCxnSpPr>
        <xdr:cNvPr id="193" name="直線コネクタ 192">
          <a:extLst>
            <a:ext uri="{FF2B5EF4-FFF2-40B4-BE49-F238E27FC236}">
              <a16:creationId xmlns:a16="http://schemas.microsoft.com/office/drawing/2014/main" id="{A4707424-0480-43A6-9145-12DF166439AA}"/>
            </a:ext>
          </a:extLst>
        </xdr:cNvPr>
        <xdr:cNvCxnSpPr/>
      </xdr:nvCxnSpPr>
      <xdr:spPr>
        <a:xfrm rot="8100000">
          <a:off x="6423553" y="80183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7513</xdr:colOff>
      <xdr:row>3</xdr:row>
      <xdr:rowOff>102700</xdr:rowOff>
    </xdr:from>
    <xdr:ext cx="54000" cy="0"/>
    <xdr:cxnSp macro="">
      <xdr:nvCxnSpPr>
        <xdr:cNvPr id="194" name="直線コネクタ 193">
          <a:extLst>
            <a:ext uri="{FF2B5EF4-FFF2-40B4-BE49-F238E27FC236}">
              <a16:creationId xmlns:a16="http://schemas.microsoft.com/office/drawing/2014/main" id="{E01D7BF5-9AA8-4B85-AD03-7D13CFA5D9D1}"/>
            </a:ext>
          </a:extLst>
        </xdr:cNvPr>
        <xdr:cNvCxnSpPr/>
      </xdr:nvCxnSpPr>
      <xdr:spPr>
        <a:xfrm rot="8100000">
          <a:off x="6408313" y="78850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82095</xdr:colOff>
      <xdr:row>3</xdr:row>
      <xdr:rowOff>60173</xdr:rowOff>
    </xdr:from>
    <xdr:ext cx="6028" cy="108001"/>
    <xdr:cxnSp macro="">
      <xdr:nvCxnSpPr>
        <xdr:cNvPr id="195" name="直線コネクタ 194">
          <a:extLst>
            <a:ext uri="{FF2B5EF4-FFF2-40B4-BE49-F238E27FC236}">
              <a16:creationId xmlns:a16="http://schemas.microsoft.com/office/drawing/2014/main" id="{E705EF87-C970-4EFA-8CFE-3D3C04762795}"/>
            </a:ext>
          </a:extLst>
        </xdr:cNvPr>
        <xdr:cNvCxnSpPr/>
      </xdr:nvCxnSpPr>
      <xdr:spPr>
        <a:xfrm rot="2700000">
          <a:off x="6431908" y="796960"/>
          <a:ext cx="108001" cy="6028"/>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112575</xdr:colOff>
      <xdr:row>3</xdr:row>
      <xdr:rowOff>60172</xdr:rowOff>
    </xdr:from>
    <xdr:ext cx="0" cy="108001"/>
    <xdr:cxnSp macro="">
      <xdr:nvCxnSpPr>
        <xdr:cNvPr id="196" name="直線コネクタ 195">
          <a:extLst>
            <a:ext uri="{FF2B5EF4-FFF2-40B4-BE49-F238E27FC236}">
              <a16:creationId xmlns:a16="http://schemas.microsoft.com/office/drawing/2014/main" id="{6B05CF63-2EE5-4CF2-8663-4718CB142E73}"/>
            </a:ext>
          </a:extLst>
        </xdr:cNvPr>
        <xdr:cNvCxnSpPr/>
      </xdr:nvCxnSpPr>
      <xdr:spPr>
        <a:xfrm rot="2700000">
          <a:off x="6459374" y="79997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143056</xdr:colOff>
      <xdr:row>3</xdr:row>
      <xdr:rowOff>60172</xdr:rowOff>
    </xdr:from>
    <xdr:ext cx="0" cy="108001"/>
    <xdr:cxnSp macro="">
      <xdr:nvCxnSpPr>
        <xdr:cNvPr id="197" name="直線コネクタ 196">
          <a:extLst>
            <a:ext uri="{FF2B5EF4-FFF2-40B4-BE49-F238E27FC236}">
              <a16:creationId xmlns:a16="http://schemas.microsoft.com/office/drawing/2014/main" id="{C31E37AC-D6FA-496D-B731-8CEEC4971DB7}"/>
            </a:ext>
          </a:extLst>
        </xdr:cNvPr>
        <xdr:cNvCxnSpPr/>
      </xdr:nvCxnSpPr>
      <xdr:spPr>
        <a:xfrm rot="2700000">
          <a:off x="6489855" y="79997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169438</xdr:colOff>
      <xdr:row>3</xdr:row>
      <xdr:rowOff>131275</xdr:rowOff>
    </xdr:from>
    <xdr:ext cx="54000" cy="0"/>
    <xdr:cxnSp macro="">
      <xdr:nvCxnSpPr>
        <xdr:cNvPr id="198" name="直線コネクタ 197">
          <a:extLst>
            <a:ext uri="{FF2B5EF4-FFF2-40B4-BE49-F238E27FC236}">
              <a16:creationId xmlns:a16="http://schemas.microsoft.com/office/drawing/2014/main" id="{F99BCAD3-76CF-4E89-BCBA-78CF9CD16670}"/>
            </a:ext>
          </a:extLst>
        </xdr:cNvPr>
        <xdr:cNvCxnSpPr/>
      </xdr:nvCxnSpPr>
      <xdr:spPr>
        <a:xfrm rot="8100000">
          <a:off x="6570238" y="81707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158008</xdr:colOff>
      <xdr:row>3</xdr:row>
      <xdr:rowOff>116035</xdr:rowOff>
    </xdr:from>
    <xdr:ext cx="54000" cy="0"/>
    <xdr:cxnSp macro="">
      <xdr:nvCxnSpPr>
        <xdr:cNvPr id="199" name="直線コネクタ 198">
          <a:extLst>
            <a:ext uri="{FF2B5EF4-FFF2-40B4-BE49-F238E27FC236}">
              <a16:creationId xmlns:a16="http://schemas.microsoft.com/office/drawing/2014/main" id="{06D78053-6B42-4580-9B68-5682878E8F42}"/>
            </a:ext>
          </a:extLst>
        </xdr:cNvPr>
        <xdr:cNvCxnSpPr/>
      </xdr:nvCxnSpPr>
      <xdr:spPr>
        <a:xfrm rot="8100000">
          <a:off x="6558808" y="80183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142768</xdr:colOff>
      <xdr:row>3</xdr:row>
      <xdr:rowOff>102700</xdr:rowOff>
    </xdr:from>
    <xdr:ext cx="54000" cy="0"/>
    <xdr:cxnSp macro="">
      <xdr:nvCxnSpPr>
        <xdr:cNvPr id="200" name="直線コネクタ 199">
          <a:extLst>
            <a:ext uri="{FF2B5EF4-FFF2-40B4-BE49-F238E27FC236}">
              <a16:creationId xmlns:a16="http://schemas.microsoft.com/office/drawing/2014/main" id="{9EECA2FD-AE35-48D2-B900-B8B39540B343}"/>
            </a:ext>
          </a:extLst>
        </xdr:cNvPr>
        <xdr:cNvCxnSpPr/>
      </xdr:nvCxnSpPr>
      <xdr:spPr>
        <a:xfrm rot="8100000">
          <a:off x="6543568" y="78850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98</xdr:col>
      <xdr:colOff>219255</xdr:colOff>
      <xdr:row>3</xdr:row>
      <xdr:rowOff>60173</xdr:rowOff>
    </xdr:from>
    <xdr:ext cx="0" cy="108001"/>
    <xdr:cxnSp macro="">
      <xdr:nvCxnSpPr>
        <xdr:cNvPr id="201" name="直線コネクタ 200">
          <a:extLst>
            <a:ext uri="{FF2B5EF4-FFF2-40B4-BE49-F238E27FC236}">
              <a16:creationId xmlns:a16="http://schemas.microsoft.com/office/drawing/2014/main" id="{330033DC-7D39-44EF-83C2-A74E78972850}"/>
            </a:ext>
          </a:extLst>
        </xdr:cNvPr>
        <xdr:cNvCxnSpPr/>
      </xdr:nvCxnSpPr>
      <xdr:spPr>
        <a:xfrm rot="2700000">
          <a:off x="6566054" y="799974"/>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99</xdr:col>
      <xdr:colOff>21135</xdr:colOff>
      <xdr:row>3</xdr:row>
      <xdr:rowOff>60172</xdr:rowOff>
    </xdr:from>
    <xdr:ext cx="0" cy="108001"/>
    <xdr:cxnSp macro="">
      <xdr:nvCxnSpPr>
        <xdr:cNvPr id="202" name="直線コネクタ 201">
          <a:extLst>
            <a:ext uri="{FF2B5EF4-FFF2-40B4-BE49-F238E27FC236}">
              <a16:creationId xmlns:a16="http://schemas.microsoft.com/office/drawing/2014/main" id="{DA7213CE-646D-4BC2-8751-549416AC229D}"/>
            </a:ext>
          </a:extLst>
        </xdr:cNvPr>
        <xdr:cNvCxnSpPr/>
      </xdr:nvCxnSpPr>
      <xdr:spPr>
        <a:xfrm rot="2700000">
          <a:off x="6596534" y="79997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99</xdr:col>
      <xdr:colOff>51616</xdr:colOff>
      <xdr:row>3</xdr:row>
      <xdr:rowOff>60172</xdr:rowOff>
    </xdr:from>
    <xdr:ext cx="0" cy="108001"/>
    <xdr:cxnSp macro="">
      <xdr:nvCxnSpPr>
        <xdr:cNvPr id="203" name="直線コネクタ 202">
          <a:extLst>
            <a:ext uri="{FF2B5EF4-FFF2-40B4-BE49-F238E27FC236}">
              <a16:creationId xmlns:a16="http://schemas.microsoft.com/office/drawing/2014/main" id="{4349C298-4B79-4407-80A9-BD3CD834745B}"/>
            </a:ext>
          </a:extLst>
        </xdr:cNvPr>
        <xdr:cNvCxnSpPr/>
      </xdr:nvCxnSpPr>
      <xdr:spPr>
        <a:xfrm rot="2700000">
          <a:off x="6627015" y="799973"/>
          <a:ext cx="10800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127528</xdr:colOff>
      <xdr:row>3</xdr:row>
      <xdr:rowOff>131275</xdr:rowOff>
    </xdr:from>
    <xdr:ext cx="54000" cy="0"/>
    <xdr:cxnSp macro="">
      <xdr:nvCxnSpPr>
        <xdr:cNvPr id="204" name="直線コネクタ 203">
          <a:extLst>
            <a:ext uri="{FF2B5EF4-FFF2-40B4-BE49-F238E27FC236}">
              <a16:creationId xmlns:a16="http://schemas.microsoft.com/office/drawing/2014/main" id="{8E7F9FF6-4B23-4A4B-844B-DF74F734416E}"/>
            </a:ext>
          </a:extLst>
        </xdr:cNvPr>
        <xdr:cNvCxnSpPr/>
      </xdr:nvCxnSpPr>
      <xdr:spPr>
        <a:xfrm rot="8100000">
          <a:off x="6299728" y="81707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116098</xdr:colOff>
      <xdr:row>3</xdr:row>
      <xdr:rowOff>116035</xdr:rowOff>
    </xdr:from>
    <xdr:ext cx="54000" cy="0"/>
    <xdr:cxnSp macro="">
      <xdr:nvCxnSpPr>
        <xdr:cNvPr id="249" name="直線コネクタ 248">
          <a:extLst>
            <a:ext uri="{FF2B5EF4-FFF2-40B4-BE49-F238E27FC236}">
              <a16:creationId xmlns:a16="http://schemas.microsoft.com/office/drawing/2014/main" id="{C0A34F84-0A6D-47EE-A7BF-7308DED84C00}"/>
            </a:ext>
          </a:extLst>
        </xdr:cNvPr>
        <xdr:cNvCxnSpPr/>
      </xdr:nvCxnSpPr>
      <xdr:spPr>
        <a:xfrm rot="8100000">
          <a:off x="6288298" y="801835"/>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97</xdr:col>
      <xdr:colOff>100858</xdr:colOff>
      <xdr:row>3</xdr:row>
      <xdr:rowOff>102700</xdr:rowOff>
    </xdr:from>
    <xdr:ext cx="54000" cy="0"/>
    <xdr:cxnSp macro="">
      <xdr:nvCxnSpPr>
        <xdr:cNvPr id="295" name="直線コネクタ 294">
          <a:extLst>
            <a:ext uri="{FF2B5EF4-FFF2-40B4-BE49-F238E27FC236}">
              <a16:creationId xmlns:a16="http://schemas.microsoft.com/office/drawing/2014/main" id="{88C8763C-941B-4284-B13A-11E2954F2CF8}"/>
            </a:ext>
          </a:extLst>
        </xdr:cNvPr>
        <xdr:cNvCxnSpPr/>
      </xdr:nvCxnSpPr>
      <xdr:spPr>
        <a:xfrm rot="8100000">
          <a:off x="6273058" y="788500"/>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21252</xdr:colOff>
      <xdr:row>8</xdr:row>
      <xdr:rowOff>90059</xdr:rowOff>
    </xdr:from>
    <xdr:ext cx="0" cy="82600"/>
    <xdr:cxnSp macro="">
      <xdr:nvCxnSpPr>
        <xdr:cNvPr id="296" name="直線コネクタ 295">
          <a:extLst>
            <a:ext uri="{FF2B5EF4-FFF2-40B4-BE49-F238E27FC236}">
              <a16:creationId xmlns:a16="http://schemas.microsoft.com/office/drawing/2014/main" id="{09139714-2799-4064-9D02-7774E0DD44D8}"/>
            </a:ext>
          </a:extLst>
        </xdr:cNvPr>
        <xdr:cNvCxnSpPr/>
      </xdr:nvCxnSpPr>
      <xdr:spPr>
        <a:xfrm rot="2700000">
          <a:off x="5009152" y="1960159"/>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51732</xdr:colOff>
      <xdr:row>8</xdr:row>
      <xdr:rowOff>90058</xdr:rowOff>
    </xdr:from>
    <xdr:ext cx="0" cy="82600"/>
    <xdr:cxnSp macro="">
      <xdr:nvCxnSpPr>
        <xdr:cNvPr id="297" name="直線コネクタ 296">
          <a:extLst>
            <a:ext uri="{FF2B5EF4-FFF2-40B4-BE49-F238E27FC236}">
              <a16:creationId xmlns:a16="http://schemas.microsoft.com/office/drawing/2014/main" id="{5CA15727-7EAB-48B8-A503-342203FA9863}"/>
            </a:ext>
          </a:extLst>
        </xdr:cNvPr>
        <xdr:cNvCxnSpPr/>
      </xdr:nvCxnSpPr>
      <xdr:spPr>
        <a:xfrm rot="2700000">
          <a:off x="5039632" y="1960158"/>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82213</xdr:colOff>
      <xdr:row>8</xdr:row>
      <xdr:rowOff>90058</xdr:rowOff>
    </xdr:from>
    <xdr:ext cx="0" cy="82600"/>
    <xdr:cxnSp macro="">
      <xdr:nvCxnSpPr>
        <xdr:cNvPr id="298" name="直線コネクタ 297">
          <a:extLst>
            <a:ext uri="{FF2B5EF4-FFF2-40B4-BE49-F238E27FC236}">
              <a16:creationId xmlns:a16="http://schemas.microsoft.com/office/drawing/2014/main" id="{697F9D96-A71A-4BF6-AF00-2B840B70B174}"/>
            </a:ext>
          </a:extLst>
        </xdr:cNvPr>
        <xdr:cNvCxnSpPr/>
      </xdr:nvCxnSpPr>
      <xdr:spPr>
        <a:xfrm rot="2700000">
          <a:off x="5070113" y="1960158"/>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108595</xdr:colOff>
      <xdr:row>8</xdr:row>
      <xdr:rowOff>161161</xdr:rowOff>
    </xdr:from>
    <xdr:ext cx="58482" cy="0"/>
    <xdr:cxnSp macro="">
      <xdr:nvCxnSpPr>
        <xdr:cNvPr id="302" name="直線コネクタ 301">
          <a:extLst>
            <a:ext uri="{FF2B5EF4-FFF2-40B4-BE49-F238E27FC236}">
              <a16:creationId xmlns:a16="http://schemas.microsoft.com/office/drawing/2014/main" id="{69A83F68-8316-47DC-9A91-ABB8827968A7}"/>
            </a:ext>
          </a:extLst>
        </xdr:cNvPr>
        <xdr:cNvCxnSpPr/>
      </xdr:nvCxnSpPr>
      <xdr:spPr>
        <a:xfrm rot="8100000">
          <a:off x="5137795" y="1989961"/>
          <a:ext cx="58482"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97165</xdr:colOff>
      <xdr:row>8</xdr:row>
      <xdr:rowOff>145921</xdr:rowOff>
    </xdr:from>
    <xdr:ext cx="54000" cy="0"/>
    <xdr:cxnSp macro="">
      <xdr:nvCxnSpPr>
        <xdr:cNvPr id="303" name="直線コネクタ 302">
          <a:extLst>
            <a:ext uri="{FF2B5EF4-FFF2-40B4-BE49-F238E27FC236}">
              <a16:creationId xmlns:a16="http://schemas.microsoft.com/office/drawing/2014/main" id="{29F9EBB2-569F-40C9-A226-84A6311E70AE}"/>
            </a:ext>
          </a:extLst>
        </xdr:cNvPr>
        <xdr:cNvCxnSpPr/>
      </xdr:nvCxnSpPr>
      <xdr:spPr>
        <a:xfrm rot="8100000">
          <a:off x="5126365" y="197472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81925</xdr:colOff>
      <xdr:row>8</xdr:row>
      <xdr:rowOff>132586</xdr:rowOff>
    </xdr:from>
    <xdr:ext cx="54000" cy="0"/>
    <xdr:cxnSp macro="">
      <xdr:nvCxnSpPr>
        <xdr:cNvPr id="304" name="直線コネクタ 303">
          <a:extLst>
            <a:ext uri="{FF2B5EF4-FFF2-40B4-BE49-F238E27FC236}">
              <a16:creationId xmlns:a16="http://schemas.microsoft.com/office/drawing/2014/main" id="{3908CCA9-3DBD-4152-8ABF-3562C6FC0FF5}"/>
            </a:ext>
          </a:extLst>
        </xdr:cNvPr>
        <xdr:cNvCxnSpPr/>
      </xdr:nvCxnSpPr>
      <xdr:spPr>
        <a:xfrm rot="8100000">
          <a:off x="5111125" y="196138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156507</xdr:colOff>
      <xdr:row>8</xdr:row>
      <xdr:rowOff>90059</xdr:rowOff>
    </xdr:from>
    <xdr:ext cx="0" cy="82600"/>
    <xdr:cxnSp macro="">
      <xdr:nvCxnSpPr>
        <xdr:cNvPr id="305" name="直線コネクタ 304">
          <a:extLst>
            <a:ext uri="{FF2B5EF4-FFF2-40B4-BE49-F238E27FC236}">
              <a16:creationId xmlns:a16="http://schemas.microsoft.com/office/drawing/2014/main" id="{8DBF9869-887A-40F0-B656-76392FF563F5}"/>
            </a:ext>
          </a:extLst>
        </xdr:cNvPr>
        <xdr:cNvCxnSpPr/>
      </xdr:nvCxnSpPr>
      <xdr:spPr>
        <a:xfrm rot="2700000">
          <a:off x="5144407" y="1960159"/>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186987</xdr:colOff>
      <xdr:row>8</xdr:row>
      <xdr:rowOff>90058</xdr:rowOff>
    </xdr:from>
    <xdr:ext cx="0" cy="82600"/>
    <xdr:cxnSp macro="">
      <xdr:nvCxnSpPr>
        <xdr:cNvPr id="306" name="直線コネクタ 305">
          <a:extLst>
            <a:ext uri="{FF2B5EF4-FFF2-40B4-BE49-F238E27FC236}">
              <a16:creationId xmlns:a16="http://schemas.microsoft.com/office/drawing/2014/main" id="{98E1D464-4AF8-4A3A-95F3-BBE556785A6D}"/>
            </a:ext>
          </a:extLst>
        </xdr:cNvPr>
        <xdr:cNvCxnSpPr/>
      </xdr:nvCxnSpPr>
      <xdr:spPr>
        <a:xfrm rot="2700000">
          <a:off x="5174887" y="1960158"/>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217468</xdr:colOff>
      <xdr:row>8</xdr:row>
      <xdr:rowOff>90058</xdr:rowOff>
    </xdr:from>
    <xdr:ext cx="0" cy="82600"/>
    <xdr:cxnSp macro="">
      <xdr:nvCxnSpPr>
        <xdr:cNvPr id="308" name="直線コネクタ 307">
          <a:extLst>
            <a:ext uri="{FF2B5EF4-FFF2-40B4-BE49-F238E27FC236}">
              <a16:creationId xmlns:a16="http://schemas.microsoft.com/office/drawing/2014/main" id="{56C5C226-F627-4FB2-BEB3-5D6A262579F9}"/>
            </a:ext>
          </a:extLst>
        </xdr:cNvPr>
        <xdr:cNvCxnSpPr/>
      </xdr:nvCxnSpPr>
      <xdr:spPr>
        <a:xfrm rot="2700000">
          <a:off x="5205368" y="1960158"/>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15250</xdr:colOff>
      <xdr:row>8</xdr:row>
      <xdr:rowOff>161161</xdr:rowOff>
    </xdr:from>
    <xdr:ext cx="54000" cy="0"/>
    <xdr:cxnSp macro="">
      <xdr:nvCxnSpPr>
        <xdr:cNvPr id="309" name="直線コネクタ 308">
          <a:extLst>
            <a:ext uri="{FF2B5EF4-FFF2-40B4-BE49-F238E27FC236}">
              <a16:creationId xmlns:a16="http://schemas.microsoft.com/office/drawing/2014/main" id="{D9593303-128F-46C1-9051-FB37FCB79025}"/>
            </a:ext>
          </a:extLst>
        </xdr:cNvPr>
        <xdr:cNvCxnSpPr/>
      </xdr:nvCxnSpPr>
      <xdr:spPr>
        <a:xfrm rot="8100000">
          <a:off x="5273050" y="198996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3820</xdr:colOff>
      <xdr:row>8</xdr:row>
      <xdr:rowOff>145921</xdr:rowOff>
    </xdr:from>
    <xdr:ext cx="54000" cy="0"/>
    <xdr:cxnSp macro="">
      <xdr:nvCxnSpPr>
        <xdr:cNvPr id="312" name="直線コネクタ 311">
          <a:extLst>
            <a:ext uri="{FF2B5EF4-FFF2-40B4-BE49-F238E27FC236}">
              <a16:creationId xmlns:a16="http://schemas.microsoft.com/office/drawing/2014/main" id="{EBF35586-778E-44BD-A4EC-AC3E24C7E60B}"/>
            </a:ext>
          </a:extLst>
        </xdr:cNvPr>
        <xdr:cNvCxnSpPr/>
      </xdr:nvCxnSpPr>
      <xdr:spPr>
        <a:xfrm rot="8100000">
          <a:off x="5261620" y="197472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92</xdr:col>
      <xdr:colOff>217180</xdr:colOff>
      <xdr:row>8</xdr:row>
      <xdr:rowOff>132586</xdr:rowOff>
    </xdr:from>
    <xdr:ext cx="54000" cy="0"/>
    <xdr:cxnSp macro="">
      <xdr:nvCxnSpPr>
        <xdr:cNvPr id="313" name="直線コネクタ 312">
          <a:extLst>
            <a:ext uri="{FF2B5EF4-FFF2-40B4-BE49-F238E27FC236}">
              <a16:creationId xmlns:a16="http://schemas.microsoft.com/office/drawing/2014/main" id="{FDC1123B-D907-4F16-B6A7-AAA7E1BE94BA}"/>
            </a:ext>
          </a:extLst>
        </xdr:cNvPr>
        <xdr:cNvCxnSpPr/>
      </xdr:nvCxnSpPr>
      <xdr:spPr>
        <a:xfrm rot="8100000">
          <a:off x="5246380" y="196138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65067</xdr:colOff>
      <xdr:row>8</xdr:row>
      <xdr:rowOff>90059</xdr:rowOff>
    </xdr:from>
    <xdr:ext cx="0" cy="82600"/>
    <xdr:cxnSp macro="">
      <xdr:nvCxnSpPr>
        <xdr:cNvPr id="322" name="直線コネクタ 321">
          <a:extLst>
            <a:ext uri="{FF2B5EF4-FFF2-40B4-BE49-F238E27FC236}">
              <a16:creationId xmlns:a16="http://schemas.microsoft.com/office/drawing/2014/main" id="{E8829A22-A03F-4250-B0AA-62B43BC22208}"/>
            </a:ext>
          </a:extLst>
        </xdr:cNvPr>
        <xdr:cNvCxnSpPr/>
      </xdr:nvCxnSpPr>
      <xdr:spPr>
        <a:xfrm rot="2700000">
          <a:off x="5281567" y="1960159"/>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95547</xdr:colOff>
      <xdr:row>8</xdr:row>
      <xdr:rowOff>90058</xdr:rowOff>
    </xdr:from>
    <xdr:ext cx="0" cy="82600"/>
    <xdr:cxnSp macro="">
      <xdr:nvCxnSpPr>
        <xdr:cNvPr id="323" name="直線コネクタ 322">
          <a:extLst>
            <a:ext uri="{FF2B5EF4-FFF2-40B4-BE49-F238E27FC236}">
              <a16:creationId xmlns:a16="http://schemas.microsoft.com/office/drawing/2014/main" id="{F0B072FB-5755-4142-BEBB-8A26094366E7}"/>
            </a:ext>
          </a:extLst>
        </xdr:cNvPr>
        <xdr:cNvCxnSpPr/>
      </xdr:nvCxnSpPr>
      <xdr:spPr>
        <a:xfrm rot="2700000">
          <a:off x="5312047" y="1960158"/>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93</xdr:col>
      <xdr:colOff>126028</xdr:colOff>
      <xdr:row>8</xdr:row>
      <xdr:rowOff>90058</xdr:rowOff>
    </xdr:from>
    <xdr:ext cx="0" cy="82600"/>
    <xdr:cxnSp macro="">
      <xdr:nvCxnSpPr>
        <xdr:cNvPr id="324" name="直線コネクタ 323">
          <a:extLst>
            <a:ext uri="{FF2B5EF4-FFF2-40B4-BE49-F238E27FC236}">
              <a16:creationId xmlns:a16="http://schemas.microsoft.com/office/drawing/2014/main" id="{F007CB39-8673-4BB3-98EB-108458163F36}"/>
            </a:ext>
          </a:extLst>
        </xdr:cNvPr>
        <xdr:cNvCxnSpPr/>
      </xdr:nvCxnSpPr>
      <xdr:spPr>
        <a:xfrm rot="2700000">
          <a:off x="5342528" y="1960158"/>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91</xdr:col>
      <xdr:colOff>201940</xdr:colOff>
      <xdr:row>8</xdr:row>
      <xdr:rowOff>161161</xdr:rowOff>
    </xdr:from>
    <xdr:ext cx="54000" cy="0"/>
    <xdr:cxnSp macro="">
      <xdr:nvCxnSpPr>
        <xdr:cNvPr id="327" name="直線コネクタ 326">
          <a:extLst>
            <a:ext uri="{FF2B5EF4-FFF2-40B4-BE49-F238E27FC236}">
              <a16:creationId xmlns:a16="http://schemas.microsoft.com/office/drawing/2014/main" id="{FCD5B4C7-63C4-4F4F-AD5C-C08AA9AE9724}"/>
            </a:ext>
          </a:extLst>
        </xdr:cNvPr>
        <xdr:cNvCxnSpPr/>
      </xdr:nvCxnSpPr>
      <xdr:spPr>
        <a:xfrm rot="8100000">
          <a:off x="5002540" y="198996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91</xdr:col>
      <xdr:colOff>190510</xdr:colOff>
      <xdr:row>8</xdr:row>
      <xdr:rowOff>145921</xdr:rowOff>
    </xdr:from>
    <xdr:ext cx="54000" cy="0"/>
    <xdr:cxnSp macro="">
      <xdr:nvCxnSpPr>
        <xdr:cNvPr id="329" name="直線コネクタ 328">
          <a:extLst>
            <a:ext uri="{FF2B5EF4-FFF2-40B4-BE49-F238E27FC236}">
              <a16:creationId xmlns:a16="http://schemas.microsoft.com/office/drawing/2014/main" id="{67840D09-812D-488E-B264-86CC7D50708F}"/>
            </a:ext>
          </a:extLst>
        </xdr:cNvPr>
        <xdr:cNvCxnSpPr/>
      </xdr:nvCxnSpPr>
      <xdr:spPr>
        <a:xfrm rot="8100000">
          <a:off x="4991110" y="1974721"/>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91</xdr:col>
      <xdr:colOff>175270</xdr:colOff>
      <xdr:row>8</xdr:row>
      <xdr:rowOff>132586</xdr:rowOff>
    </xdr:from>
    <xdr:ext cx="54000" cy="0"/>
    <xdr:cxnSp macro="">
      <xdr:nvCxnSpPr>
        <xdr:cNvPr id="330" name="直線コネクタ 329">
          <a:extLst>
            <a:ext uri="{FF2B5EF4-FFF2-40B4-BE49-F238E27FC236}">
              <a16:creationId xmlns:a16="http://schemas.microsoft.com/office/drawing/2014/main" id="{B8F39CF7-2846-4EE6-B9E6-8EB31B491156}"/>
            </a:ext>
          </a:extLst>
        </xdr:cNvPr>
        <xdr:cNvCxnSpPr/>
      </xdr:nvCxnSpPr>
      <xdr:spPr>
        <a:xfrm rot="8100000">
          <a:off x="4975870" y="196138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87</xdr:col>
      <xdr:colOff>172064</xdr:colOff>
      <xdr:row>6</xdr:row>
      <xdr:rowOff>72210</xdr:rowOff>
    </xdr:from>
    <xdr:ext cx="0" cy="486000"/>
    <xdr:cxnSp macro="">
      <xdr:nvCxnSpPr>
        <xdr:cNvPr id="331" name="直線コネクタ 330">
          <a:extLst>
            <a:ext uri="{FF2B5EF4-FFF2-40B4-BE49-F238E27FC236}">
              <a16:creationId xmlns:a16="http://schemas.microsoft.com/office/drawing/2014/main" id="{55021BD0-AAA3-49C8-A9EC-BA15B049AC9D}"/>
            </a:ext>
          </a:extLst>
        </xdr:cNvPr>
        <xdr:cNvCxnSpPr/>
      </xdr:nvCxnSpPr>
      <xdr:spPr>
        <a:xfrm>
          <a:off x="4058264" y="1443810"/>
          <a:ext cx="0" cy="486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87</xdr:col>
      <xdr:colOff>128158</xdr:colOff>
      <xdr:row>6</xdr:row>
      <xdr:rowOff>75736</xdr:rowOff>
    </xdr:from>
    <xdr:ext cx="187199" cy="0"/>
    <xdr:cxnSp macro="">
      <xdr:nvCxnSpPr>
        <xdr:cNvPr id="333" name="直線コネクタ 332">
          <a:extLst>
            <a:ext uri="{FF2B5EF4-FFF2-40B4-BE49-F238E27FC236}">
              <a16:creationId xmlns:a16="http://schemas.microsoft.com/office/drawing/2014/main" id="{3440DCED-A059-4BBB-9F9A-070BEDD37B7C}"/>
            </a:ext>
          </a:extLst>
        </xdr:cNvPr>
        <xdr:cNvCxnSpPr/>
      </xdr:nvCxnSpPr>
      <xdr:spPr>
        <a:xfrm>
          <a:off x="4014358" y="1447336"/>
          <a:ext cx="187199"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86</xdr:col>
      <xdr:colOff>185578</xdr:colOff>
      <xdr:row>6</xdr:row>
      <xdr:rowOff>203590</xdr:rowOff>
    </xdr:from>
    <xdr:ext cx="242374" cy="242374"/>
    <xdr:sp macro="" textlink="">
      <xdr:nvSpPr>
        <xdr:cNvPr id="334" name="テキスト ボックス 333">
          <a:extLst>
            <a:ext uri="{FF2B5EF4-FFF2-40B4-BE49-F238E27FC236}">
              <a16:creationId xmlns:a16="http://schemas.microsoft.com/office/drawing/2014/main" id="{36037A2D-77E0-4783-8091-F8C62FDC88AC}"/>
            </a:ext>
          </a:extLst>
        </xdr:cNvPr>
        <xdr:cNvSpPr txBox="1"/>
      </xdr:nvSpPr>
      <xdr:spPr>
        <a:xfrm rot="16200000">
          <a:off x="19845178" y="1575190"/>
          <a:ext cx="24237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latin typeface="BIZ UD明朝 Medium" panose="02020500000000000000" pitchFamily="17" charset="-128"/>
              <a:ea typeface="BIZ UD明朝 Medium" panose="02020500000000000000" pitchFamily="17" charset="-128"/>
            </a:rPr>
            <a:t>ℓ</a:t>
          </a:r>
          <a:endParaRPr kumimoji="1" lang="ja-JP" altLang="en-US" sz="900" i="1" baseline="-25000"/>
        </a:p>
      </xdr:txBody>
    </xdr:sp>
    <xdr:clientData/>
  </xdr:oneCellAnchor>
  <xdr:oneCellAnchor>
    <xdr:from>
      <xdr:col>91</xdr:col>
      <xdr:colOff>209357</xdr:colOff>
      <xdr:row>1</xdr:row>
      <xdr:rowOff>47908</xdr:rowOff>
    </xdr:from>
    <xdr:ext cx="255198" cy="224998"/>
    <xdr:sp macro="" textlink="">
      <xdr:nvSpPr>
        <xdr:cNvPr id="335" name="テキスト ボックス 334">
          <a:extLst>
            <a:ext uri="{FF2B5EF4-FFF2-40B4-BE49-F238E27FC236}">
              <a16:creationId xmlns:a16="http://schemas.microsoft.com/office/drawing/2014/main" id="{D8C3BEC2-C51E-488A-B899-149E4053C896}"/>
            </a:ext>
          </a:extLst>
        </xdr:cNvPr>
        <xdr:cNvSpPr txBox="1"/>
      </xdr:nvSpPr>
      <xdr:spPr>
        <a:xfrm>
          <a:off x="5009957" y="276508"/>
          <a:ext cx="255198"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B</a:t>
          </a:r>
          <a:endParaRPr kumimoji="1" lang="ja-JP" altLang="en-US" sz="900" i="1"/>
        </a:p>
      </xdr:txBody>
    </xdr:sp>
    <xdr:clientData/>
  </xdr:oneCellAnchor>
  <xdr:oneCellAnchor>
    <xdr:from>
      <xdr:col>88</xdr:col>
      <xdr:colOff>196738</xdr:colOff>
      <xdr:row>2</xdr:row>
      <xdr:rowOff>10090</xdr:rowOff>
    </xdr:from>
    <xdr:ext cx="1674000" cy="0"/>
    <xdr:cxnSp macro="">
      <xdr:nvCxnSpPr>
        <xdr:cNvPr id="336" name="直線コネクタ 335">
          <a:extLst>
            <a:ext uri="{FF2B5EF4-FFF2-40B4-BE49-F238E27FC236}">
              <a16:creationId xmlns:a16="http://schemas.microsoft.com/office/drawing/2014/main" id="{CDAF6E69-7829-4624-A3D4-F69BB96D19A3}"/>
            </a:ext>
          </a:extLst>
        </xdr:cNvPr>
        <xdr:cNvCxnSpPr/>
      </xdr:nvCxnSpPr>
      <xdr:spPr>
        <a:xfrm>
          <a:off x="4311538" y="467290"/>
          <a:ext cx="1674000" cy="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88</xdr:col>
      <xdr:colOff>200004</xdr:colOff>
      <xdr:row>1</xdr:row>
      <xdr:rowOff>191984</xdr:rowOff>
    </xdr:from>
    <xdr:ext cx="0" cy="179999"/>
    <xdr:cxnSp macro="">
      <xdr:nvCxnSpPr>
        <xdr:cNvPr id="337" name="直線コネクタ 336">
          <a:extLst>
            <a:ext uri="{FF2B5EF4-FFF2-40B4-BE49-F238E27FC236}">
              <a16:creationId xmlns:a16="http://schemas.microsoft.com/office/drawing/2014/main" id="{48443724-A8AF-4042-92A0-1F1A529E8583}"/>
            </a:ext>
          </a:extLst>
        </xdr:cNvPr>
        <xdr:cNvCxnSpPr/>
      </xdr:nvCxnSpPr>
      <xdr:spPr>
        <a:xfrm>
          <a:off x="4314804" y="420584"/>
          <a:ext cx="0" cy="179999"/>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86</xdr:col>
      <xdr:colOff>189632</xdr:colOff>
      <xdr:row>8</xdr:row>
      <xdr:rowOff>89790</xdr:rowOff>
    </xdr:from>
    <xdr:ext cx="0" cy="540000"/>
    <xdr:cxnSp macro="">
      <xdr:nvCxnSpPr>
        <xdr:cNvPr id="338" name="直線コネクタ 337">
          <a:extLst>
            <a:ext uri="{FF2B5EF4-FFF2-40B4-BE49-F238E27FC236}">
              <a16:creationId xmlns:a16="http://schemas.microsoft.com/office/drawing/2014/main" id="{F8D07D35-5ABF-49DC-B7C6-7ADF3843EAD6}"/>
            </a:ext>
          </a:extLst>
        </xdr:cNvPr>
        <xdr:cNvCxnSpPr/>
      </xdr:nvCxnSpPr>
      <xdr:spPr>
        <a:xfrm>
          <a:off x="3847232" y="1918590"/>
          <a:ext cx="0" cy="54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85</xdr:col>
      <xdr:colOff>211834</xdr:colOff>
      <xdr:row>9</xdr:row>
      <xdr:rowOff>5473</xdr:rowOff>
    </xdr:from>
    <xdr:ext cx="224998" cy="268022"/>
    <xdr:sp macro="" textlink="">
      <xdr:nvSpPr>
        <xdr:cNvPr id="339" name="テキスト ボックス 338">
          <a:extLst>
            <a:ext uri="{FF2B5EF4-FFF2-40B4-BE49-F238E27FC236}">
              <a16:creationId xmlns:a16="http://schemas.microsoft.com/office/drawing/2014/main" id="{BC0BA7ED-9511-437F-86BA-5B3CC3D5648A}"/>
            </a:ext>
          </a:extLst>
        </xdr:cNvPr>
        <xdr:cNvSpPr txBox="1"/>
      </xdr:nvSpPr>
      <xdr:spPr>
        <a:xfrm rot="16200000">
          <a:off x="19621322" y="2084385"/>
          <a:ext cx="26802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latin typeface="+mn-lt"/>
              <a:ea typeface="BIZ UD明朝 Medium" panose="02020500000000000000" pitchFamily="17" charset="-128"/>
            </a:rPr>
            <a:t>D</a:t>
          </a:r>
          <a:endParaRPr kumimoji="1" lang="ja-JP" altLang="en-US" sz="900" i="1" baseline="-25000">
            <a:latin typeface="+mn-lt"/>
          </a:endParaRPr>
        </a:p>
      </xdr:txBody>
    </xdr:sp>
    <xdr:clientData/>
  </xdr:oneCellAnchor>
  <xdr:oneCellAnchor>
    <xdr:from>
      <xdr:col>86</xdr:col>
      <xdr:colOff>145725</xdr:colOff>
      <xdr:row>10</xdr:row>
      <xdr:rowOff>181694</xdr:rowOff>
    </xdr:from>
    <xdr:ext cx="396000" cy="0"/>
    <xdr:cxnSp macro="">
      <xdr:nvCxnSpPr>
        <xdr:cNvPr id="340" name="直線コネクタ 339">
          <a:extLst>
            <a:ext uri="{FF2B5EF4-FFF2-40B4-BE49-F238E27FC236}">
              <a16:creationId xmlns:a16="http://schemas.microsoft.com/office/drawing/2014/main" id="{26312A01-5A13-405E-96E1-9226B683A3D9}"/>
            </a:ext>
          </a:extLst>
        </xdr:cNvPr>
        <xdr:cNvCxnSpPr/>
      </xdr:nvCxnSpPr>
      <xdr:spPr>
        <a:xfrm>
          <a:off x="3803325" y="2467694"/>
          <a:ext cx="396000"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101</xdr:col>
      <xdr:colOff>185066</xdr:colOff>
      <xdr:row>2</xdr:row>
      <xdr:rowOff>125018</xdr:rowOff>
    </xdr:from>
    <xdr:ext cx="0" cy="177085"/>
    <xdr:cxnSp macro="">
      <xdr:nvCxnSpPr>
        <xdr:cNvPr id="341" name="直線コネクタ 340">
          <a:extLst>
            <a:ext uri="{FF2B5EF4-FFF2-40B4-BE49-F238E27FC236}">
              <a16:creationId xmlns:a16="http://schemas.microsoft.com/office/drawing/2014/main" id="{437E53A5-75CF-4B67-A938-B286F2BF4342}"/>
            </a:ext>
          </a:extLst>
        </xdr:cNvPr>
        <xdr:cNvCxnSpPr/>
      </xdr:nvCxnSpPr>
      <xdr:spPr>
        <a:xfrm>
          <a:off x="7271666"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87</xdr:col>
      <xdr:colOff>172081</xdr:colOff>
      <xdr:row>8</xdr:row>
      <xdr:rowOff>89790</xdr:rowOff>
    </xdr:from>
    <xdr:ext cx="0" cy="360000"/>
    <xdr:cxnSp macro="">
      <xdr:nvCxnSpPr>
        <xdr:cNvPr id="342" name="直線コネクタ 341">
          <a:extLst>
            <a:ext uri="{FF2B5EF4-FFF2-40B4-BE49-F238E27FC236}">
              <a16:creationId xmlns:a16="http://schemas.microsoft.com/office/drawing/2014/main" id="{7BC97290-64FC-45FA-8F55-59707B643EED}"/>
            </a:ext>
          </a:extLst>
        </xdr:cNvPr>
        <xdr:cNvCxnSpPr/>
      </xdr:nvCxnSpPr>
      <xdr:spPr>
        <a:xfrm>
          <a:off x="4058281" y="1918590"/>
          <a:ext cx="0" cy="360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87</xdr:col>
      <xdr:colOff>119383</xdr:colOff>
      <xdr:row>9</xdr:row>
      <xdr:rowOff>226289</xdr:rowOff>
    </xdr:from>
    <xdr:ext cx="165143" cy="0"/>
    <xdr:cxnSp macro="">
      <xdr:nvCxnSpPr>
        <xdr:cNvPr id="343" name="直線コネクタ 342">
          <a:extLst>
            <a:ext uri="{FF2B5EF4-FFF2-40B4-BE49-F238E27FC236}">
              <a16:creationId xmlns:a16="http://schemas.microsoft.com/office/drawing/2014/main" id="{D3DBB4C6-C7C7-4ED5-9C0B-6EFB305E69D2}"/>
            </a:ext>
          </a:extLst>
        </xdr:cNvPr>
        <xdr:cNvCxnSpPr/>
      </xdr:nvCxnSpPr>
      <xdr:spPr>
        <a:xfrm>
          <a:off x="4005583" y="2283689"/>
          <a:ext cx="165143"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86</xdr:col>
      <xdr:colOff>199558</xdr:colOff>
      <xdr:row>8</xdr:row>
      <xdr:rowOff>198621</xdr:rowOff>
    </xdr:from>
    <xdr:ext cx="224998" cy="216726"/>
    <xdr:sp macro="" textlink="">
      <xdr:nvSpPr>
        <xdr:cNvPr id="344" name="テキスト ボックス 343">
          <a:extLst>
            <a:ext uri="{FF2B5EF4-FFF2-40B4-BE49-F238E27FC236}">
              <a16:creationId xmlns:a16="http://schemas.microsoft.com/office/drawing/2014/main" id="{FB023B7C-65C7-42FA-BDE3-148016507478}"/>
            </a:ext>
          </a:extLst>
        </xdr:cNvPr>
        <xdr:cNvSpPr txBox="1"/>
      </xdr:nvSpPr>
      <xdr:spPr>
        <a:xfrm rot="16200000">
          <a:off x="19863294" y="2023285"/>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ysClr val="windowText" lastClr="000000"/>
              </a:solidFill>
            </a:rPr>
            <a:t>t</a:t>
          </a:r>
          <a:endParaRPr kumimoji="1" lang="ja-JP" altLang="en-US" sz="900" i="1">
            <a:solidFill>
              <a:sysClr val="windowText" lastClr="000000"/>
            </a:solidFill>
          </a:endParaRPr>
        </a:p>
      </xdr:txBody>
    </xdr:sp>
    <xdr:clientData/>
  </xdr:oneCellAnchor>
  <xdr:oneCellAnchor>
    <xdr:from>
      <xdr:col>102</xdr:col>
      <xdr:colOff>163295</xdr:colOff>
      <xdr:row>2</xdr:row>
      <xdr:rowOff>125018</xdr:rowOff>
    </xdr:from>
    <xdr:ext cx="0" cy="177085"/>
    <xdr:cxnSp macro="">
      <xdr:nvCxnSpPr>
        <xdr:cNvPr id="345" name="直線コネクタ 344">
          <a:extLst>
            <a:ext uri="{FF2B5EF4-FFF2-40B4-BE49-F238E27FC236}">
              <a16:creationId xmlns:a16="http://schemas.microsoft.com/office/drawing/2014/main" id="{EF02367E-BE33-4148-AA0B-779ABBF1DB91}"/>
            </a:ext>
          </a:extLst>
        </xdr:cNvPr>
        <xdr:cNvCxnSpPr/>
      </xdr:nvCxnSpPr>
      <xdr:spPr>
        <a:xfrm>
          <a:off x="7478495"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103</xdr:col>
      <xdr:colOff>114309</xdr:colOff>
      <xdr:row>2</xdr:row>
      <xdr:rowOff>125018</xdr:rowOff>
    </xdr:from>
    <xdr:ext cx="0" cy="177085"/>
    <xdr:cxnSp macro="">
      <xdr:nvCxnSpPr>
        <xdr:cNvPr id="346" name="直線コネクタ 345">
          <a:extLst>
            <a:ext uri="{FF2B5EF4-FFF2-40B4-BE49-F238E27FC236}">
              <a16:creationId xmlns:a16="http://schemas.microsoft.com/office/drawing/2014/main" id="{7857AFEF-789C-40C8-B1DB-3CD03DA0A1FC}"/>
            </a:ext>
          </a:extLst>
        </xdr:cNvPr>
        <xdr:cNvCxnSpPr/>
      </xdr:nvCxnSpPr>
      <xdr:spPr>
        <a:xfrm>
          <a:off x="7658109" y="582218"/>
          <a:ext cx="0" cy="177085"/>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88</xdr:col>
      <xdr:colOff>177267</xdr:colOff>
      <xdr:row>2</xdr:row>
      <xdr:rowOff>141117</xdr:rowOff>
    </xdr:from>
    <xdr:ext cx="3347687" cy="3352812"/>
    <xdr:sp macro="" textlink="">
      <xdr:nvSpPr>
        <xdr:cNvPr id="347" name="円弧 346">
          <a:extLst>
            <a:ext uri="{FF2B5EF4-FFF2-40B4-BE49-F238E27FC236}">
              <a16:creationId xmlns:a16="http://schemas.microsoft.com/office/drawing/2014/main" id="{F1360EA8-2E16-4157-B495-622FD9ACC9EB}"/>
            </a:ext>
          </a:extLst>
        </xdr:cNvPr>
        <xdr:cNvSpPr/>
      </xdr:nvSpPr>
      <xdr:spPr>
        <a:xfrm>
          <a:off x="4292067" y="598317"/>
          <a:ext cx="3347687" cy="3352812"/>
        </a:xfrm>
        <a:prstGeom prst="arc">
          <a:avLst>
            <a:gd name="adj1" fmla="val 21569155"/>
            <a:gd name="adj2" fmla="val 10670222"/>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oneCellAnchor>
  <xdr:oneCellAnchor>
    <xdr:from>
      <xdr:col>88</xdr:col>
      <xdr:colOff>106993</xdr:colOff>
      <xdr:row>10</xdr:row>
      <xdr:rowOff>155484</xdr:rowOff>
    </xdr:from>
    <xdr:ext cx="26459" cy="179916"/>
    <xdr:cxnSp macro="">
      <xdr:nvCxnSpPr>
        <xdr:cNvPr id="348" name="直線コネクタ 347">
          <a:extLst>
            <a:ext uri="{FF2B5EF4-FFF2-40B4-BE49-F238E27FC236}">
              <a16:creationId xmlns:a16="http://schemas.microsoft.com/office/drawing/2014/main" id="{3207AA1C-0F29-436B-8477-D1D5FA053447}"/>
            </a:ext>
          </a:extLst>
        </xdr:cNvPr>
        <xdr:cNvCxnSpPr/>
      </xdr:nvCxnSpPr>
      <xdr:spPr>
        <a:xfrm>
          <a:off x="4221793" y="2441484"/>
          <a:ext cx="26459" cy="179916"/>
        </a:xfrm>
        <a:prstGeom prst="line">
          <a:avLst/>
        </a:prstGeom>
        <a:ln w="12700">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90</xdr:col>
      <xdr:colOff>20509</xdr:colOff>
      <xdr:row>10</xdr:row>
      <xdr:rowOff>9595</xdr:rowOff>
    </xdr:from>
    <xdr:ext cx="0" cy="177084"/>
    <xdr:cxnSp macro="">
      <xdr:nvCxnSpPr>
        <xdr:cNvPr id="349" name="直線コネクタ 348">
          <a:extLst>
            <a:ext uri="{FF2B5EF4-FFF2-40B4-BE49-F238E27FC236}">
              <a16:creationId xmlns:a16="http://schemas.microsoft.com/office/drawing/2014/main" id="{05E5E1A6-A5C5-4D24-AABC-73DF8F077F3A}"/>
            </a:ext>
          </a:extLst>
        </xdr:cNvPr>
        <xdr:cNvCxnSpPr/>
      </xdr:nvCxnSpPr>
      <xdr:spPr>
        <a:xfrm>
          <a:off x="4592509"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89</xdr:col>
      <xdr:colOff>104730</xdr:colOff>
      <xdr:row>10</xdr:row>
      <xdr:rowOff>9595</xdr:rowOff>
    </xdr:from>
    <xdr:ext cx="0" cy="177084"/>
    <xdr:cxnSp macro="">
      <xdr:nvCxnSpPr>
        <xdr:cNvPr id="350" name="直線コネクタ 349">
          <a:extLst>
            <a:ext uri="{FF2B5EF4-FFF2-40B4-BE49-F238E27FC236}">
              <a16:creationId xmlns:a16="http://schemas.microsoft.com/office/drawing/2014/main" id="{3DBE8F2B-6512-40A4-9E51-1BAF21425E46}"/>
            </a:ext>
          </a:extLst>
        </xdr:cNvPr>
        <xdr:cNvCxnSpPr/>
      </xdr:nvCxnSpPr>
      <xdr:spPr>
        <a:xfrm>
          <a:off x="4448130" y="2295595"/>
          <a:ext cx="0" cy="177084"/>
        </a:xfrm>
        <a:prstGeom prst="line">
          <a:avLst/>
        </a:prstGeom>
        <a:ln w="12700">
          <a:solidFill>
            <a:srgbClr val="FF0000"/>
          </a:solidFill>
          <a:prstDash val="solid"/>
          <a:headEnd type="triangle"/>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89</xdr:col>
      <xdr:colOff>28197</xdr:colOff>
      <xdr:row>8</xdr:row>
      <xdr:rowOff>180612</xdr:rowOff>
    </xdr:from>
    <xdr:ext cx="0" cy="208762"/>
    <xdr:cxnSp macro="">
      <xdr:nvCxnSpPr>
        <xdr:cNvPr id="352" name="直線コネクタ 351">
          <a:extLst>
            <a:ext uri="{FF2B5EF4-FFF2-40B4-BE49-F238E27FC236}">
              <a16:creationId xmlns:a16="http://schemas.microsoft.com/office/drawing/2014/main" id="{E09D64F4-5A21-E03D-D81E-C9EC7A834227}"/>
            </a:ext>
          </a:extLst>
        </xdr:cNvPr>
        <xdr:cNvCxnSpPr/>
      </xdr:nvCxnSpPr>
      <xdr:spPr>
        <a:xfrm>
          <a:off x="20522648" y="2022810"/>
          <a:ext cx="0" cy="208762"/>
        </a:xfrm>
        <a:prstGeom prst="line">
          <a:avLst/>
        </a:prstGeom>
        <a:ln w="63500">
          <a:solidFill>
            <a:srgbClr val="FF0000"/>
          </a:solidFill>
          <a:prstDash val="solid"/>
          <a:tailEnd type="triangle" w="med"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87</xdr:col>
      <xdr:colOff>190210</xdr:colOff>
      <xdr:row>8</xdr:row>
      <xdr:rowOff>76142</xdr:rowOff>
    </xdr:from>
    <xdr:ext cx="259495" cy="224998"/>
    <xdr:sp macro="" textlink="">
      <xdr:nvSpPr>
        <xdr:cNvPr id="353" name="テキスト ボックス 352">
          <a:extLst>
            <a:ext uri="{FF2B5EF4-FFF2-40B4-BE49-F238E27FC236}">
              <a16:creationId xmlns:a16="http://schemas.microsoft.com/office/drawing/2014/main" id="{D699C86E-4647-1072-9894-DB6A86431BA6}"/>
            </a:ext>
          </a:extLst>
        </xdr:cNvPr>
        <xdr:cNvSpPr txBox="1"/>
      </xdr:nvSpPr>
      <xdr:spPr>
        <a:xfrm>
          <a:off x="20178351" y="1914132"/>
          <a:ext cx="259495"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rgbClr val="FF0000"/>
              </a:solidFill>
            </a:rPr>
            <a:t>f</a:t>
          </a:r>
          <a:r>
            <a:rPr kumimoji="1" lang="en-US" altLang="ja-JP" sz="900" i="1" baseline="-25000">
              <a:solidFill>
                <a:srgbClr val="FF0000"/>
              </a:solidFill>
            </a:rPr>
            <a:t>L</a:t>
          </a:r>
          <a:endParaRPr kumimoji="1" lang="ja-JP" altLang="en-US" sz="900" i="1" baseline="-25000">
            <a:solidFill>
              <a:srgbClr val="FF0000"/>
            </a:solidFill>
          </a:endParaRPr>
        </a:p>
      </xdr:txBody>
    </xdr:sp>
    <xdr:clientData/>
  </xdr:oneCellAnchor>
  <xdr:oneCellAnchor>
    <xdr:from>
      <xdr:col>96</xdr:col>
      <xdr:colOff>43947</xdr:colOff>
      <xdr:row>8</xdr:row>
      <xdr:rowOff>102946</xdr:rowOff>
    </xdr:from>
    <xdr:ext cx="263727" cy="224998"/>
    <xdr:sp macro="" textlink="">
      <xdr:nvSpPr>
        <xdr:cNvPr id="355" name="テキスト ボックス 354">
          <a:extLst>
            <a:ext uri="{FF2B5EF4-FFF2-40B4-BE49-F238E27FC236}">
              <a16:creationId xmlns:a16="http://schemas.microsoft.com/office/drawing/2014/main" id="{AD875567-134E-B304-3C94-463376F7F4CD}"/>
            </a:ext>
          </a:extLst>
        </xdr:cNvPr>
        <xdr:cNvSpPr txBox="1"/>
      </xdr:nvSpPr>
      <xdr:spPr>
        <a:xfrm>
          <a:off x="22099826" y="1940936"/>
          <a:ext cx="263727"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solidFill>
                <a:srgbClr val="FF0000"/>
              </a:solidFill>
            </a:rPr>
            <a:t>f</a:t>
          </a:r>
          <a:r>
            <a:rPr kumimoji="1" lang="en-US" altLang="ja-JP" sz="900" i="1" baseline="-25000">
              <a:solidFill>
                <a:srgbClr val="FF0000"/>
              </a:solidFill>
            </a:rPr>
            <a:t>R</a:t>
          </a:r>
          <a:endParaRPr kumimoji="1" lang="ja-JP" altLang="en-US" sz="900" i="1" baseline="-25000">
            <a:solidFill>
              <a:srgbClr val="FF0000"/>
            </a:solidFill>
          </a:endParaRPr>
        </a:p>
      </xdr:txBody>
    </xdr:sp>
    <xdr:clientData/>
  </xdr:oneCellAnchor>
  <xdr:oneCellAnchor>
    <xdr:from>
      <xdr:col>95</xdr:col>
      <xdr:colOff>191483</xdr:colOff>
      <xdr:row>8</xdr:row>
      <xdr:rowOff>180612</xdr:rowOff>
    </xdr:from>
    <xdr:ext cx="0" cy="208762"/>
    <xdr:cxnSp macro="">
      <xdr:nvCxnSpPr>
        <xdr:cNvPr id="356" name="直線コネクタ 355">
          <a:extLst>
            <a:ext uri="{FF2B5EF4-FFF2-40B4-BE49-F238E27FC236}">
              <a16:creationId xmlns:a16="http://schemas.microsoft.com/office/drawing/2014/main" id="{0EC8947A-F693-A9E1-4478-8D8E1CA1CE59}"/>
            </a:ext>
          </a:extLst>
        </xdr:cNvPr>
        <xdr:cNvCxnSpPr/>
      </xdr:nvCxnSpPr>
      <xdr:spPr>
        <a:xfrm>
          <a:off x="22067582" y="2022810"/>
          <a:ext cx="0" cy="208762"/>
        </a:xfrm>
        <a:prstGeom prst="line">
          <a:avLst/>
        </a:prstGeom>
        <a:ln w="63500">
          <a:solidFill>
            <a:srgbClr val="FF0000"/>
          </a:solidFill>
          <a:prstDash val="solid"/>
          <a:tailEnd type="triangle" w="med" len="sm"/>
        </a:ln>
      </xdr:spPr>
      <xdr:style>
        <a:lnRef idx="1">
          <a:schemeClr val="accent1"/>
        </a:lnRef>
        <a:fillRef idx="0">
          <a:schemeClr val="accent1"/>
        </a:fillRef>
        <a:effectRef idx="0">
          <a:schemeClr val="accent1"/>
        </a:effectRef>
        <a:fontRef idx="minor">
          <a:schemeClr val="tx1"/>
        </a:fontRef>
      </xdr:style>
    </xdr:cxnSp>
    <xdr:clientData/>
  </xdr:oneCellAnchor>
</xdr:wsDr>
</file>

<file path=xl/drawings/drawing3.xml><?xml version="1.0" encoding="utf-8"?>
<xdr:wsDr xmlns:xdr="http://schemas.openxmlformats.org/drawingml/2006/spreadsheetDrawing" xmlns:a="http://schemas.openxmlformats.org/drawingml/2006/main">
  <xdr:oneCellAnchor>
    <xdr:from>
      <xdr:col>56</xdr:col>
      <xdr:colOff>21777</xdr:colOff>
      <xdr:row>6</xdr:row>
      <xdr:rowOff>191607</xdr:rowOff>
    </xdr:from>
    <xdr:ext cx="699885" cy="1135169"/>
    <xdr:sp macro="" textlink="">
      <xdr:nvSpPr>
        <xdr:cNvPr id="71" name="正方形/長方形 70">
          <a:extLst>
            <a:ext uri="{FF2B5EF4-FFF2-40B4-BE49-F238E27FC236}">
              <a16:creationId xmlns:a16="http://schemas.microsoft.com/office/drawing/2014/main" id="{20F95685-9F13-4E4B-978A-3C901F0415C8}"/>
            </a:ext>
          </a:extLst>
        </xdr:cNvPr>
        <xdr:cNvSpPr/>
      </xdr:nvSpPr>
      <xdr:spPr>
        <a:xfrm>
          <a:off x="12823377" y="1563207"/>
          <a:ext cx="699885" cy="1135169"/>
        </a:xfrm>
        <a:prstGeom prst="rect">
          <a:avLst/>
        </a:prstGeom>
        <a:solidFill>
          <a:srgbClr val="FF0000">
            <a:alpha val="25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59</xdr:col>
      <xdr:colOff>22541</xdr:colOff>
      <xdr:row>1</xdr:row>
      <xdr:rowOff>195942</xdr:rowOff>
    </xdr:from>
    <xdr:ext cx="108094" cy="2411031"/>
    <xdr:sp macro="" textlink="">
      <xdr:nvSpPr>
        <xdr:cNvPr id="72" name="正方形/長方形 71">
          <a:extLst>
            <a:ext uri="{FF2B5EF4-FFF2-40B4-BE49-F238E27FC236}">
              <a16:creationId xmlns:a16="http://schemas.microsoft.com/office/drawing/2014/main" id="{DF743F90-63FF-4AC1-A439-728F6BEBEBAE}"/>
            </a:ext>
          </a:extLst>
        </xdr:cNvPr>
        <xdr:cNvSpPr/>
      </xdr:nvSpPr>
      <xdr:spPr>
        <a:xfrm>
          <a:off x="13509941" y="424542"/>
          <a:ext cx="108094" cy="2411031"/>
        </a:xfrm>
        <a:prstGeom prst="rect">
          <a:avLst/>
        </a:prstGeom>
        <a:solidFill>
          <a:schemeClr val="bg1"/>
        </a:solidFill>
        <a:ln w="222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59</xdr:col>
      <xdr:colOff>68899</xdr:colOff>
      <xdr:row>1</xdr:row>
      <xdr:rowOff>97971</xdr:rowOff>
    </xdr:from>
    <xdr:ext cx="0" cy="2619898"/>
    <xdr:cxnSp macro="">
      <xdr:nvCxnSpPr>
        <xdr:cNvPr id="73" name="直線コネクタ 72">
          <a:extLst>
            <a:ext uri="{FF2B5EF4-FFF2-40B4-BE49-F238E27FC236}">
              <a16:creationId xmlns:a16="http://schemas.microsoft.com/office/drawing/2014/main" id="{C1F0E002-FD08-4EB2-A10D-E988DE248E8E}"/>
            </a:ext>
          </a:extLst>
        </xdr:cNvPr>
        <xdr:cNvCxnSpPr/>
      </xdr:nvCxnSpPr>
      <xdr:spPr>
        <a:xfrm>
          <a:off x="13556299" y="326571"/>
          <a:ext cx="0" cy="2619898"/>
        </a:xfrm>
        <a:prstGeom prst="line">
          <a:avLst/>
        </a:prstGeom>
        <a:ln w="12700">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55</xdr:col>
      <xdr:colOff>97978</xdr:colOff>
      <xdr:row>6</xdr:row>
      <xdr:rowOff>181845</xdr:rowOff>
    </xdr:from>
    <xdr:ext cx="817818" cy="0"/>
    <xdr:cxnSp macro="">
      <xdr:nvCxnSpPr>
        <xdr:cNvPr id="75" name="直線コネクタ 74">
          <a:extLst>
            <a:ext uri="{FF2B5EF4-FFF2-40B4-BE49-F238E27FC236}">
              <a16:creationId xmlns:a16="http://schemas.microsoft.com/office/drawing/2014/main" id="{78D44693-14A3-4564-A3DE-9A803161EA31}"/>
            </a:ext>
          </a:extLst>
        </xdr:cNvPr>
        <xdr:cNvCxnSpPr/>
      </xdr:nvCxnSpPr>
      <xdr:spPr>
        <a:xfrm>
          <a:off x="12670978" y="1553445"/>
          <a:ext cx="8178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53533</xdr:colOff>
      <xdr:row>6</xdr:row>
      <xdr:rowOff>182604</xdr:rowOff>
    </xdr:from>
    <xdr:ext cx="432000" cy="0"/>
    <xdr:cxnSp macro="">
      <xdr:nvCxnSpPr>
        <xdr:cNvPr id="76" name="直線コネクタ 75">
          <a:extLst>
            <a:ext uri="{FF2B5EF4-FFF2-40B4-BE49-F238E27FC236}">
              <a16:creationId xmlns:a16="http://schemas.microsoft.com/office/drawing/2014/main" id="{B814BDDE-BA28-4940-A519-CA01F39B7A2E}"/>
            </a:ext>
          </a:extLst>
        </xdr:cNvPr>
        <xdr:cNvCxnSpPr/>
      </xdr:nvCxnSpPr>
      <xdr:spPr>
        <a:xfrm>
          <a:off x="12169333" y="1554204"/>
          <a:ext cx="432000"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188045</xdr:colOff>
      <xdr:row>2</xdr:row>
      <xdr:rowOff>92400</xdr:rowOff>
    </xdr:from>
    <xdr:ext cx="54000" cy="0"/>
    <xdr:cxnSp macro="">
      <xdr:nvCxnSpPr>
        <xdr:cNvPr id="77" name="直線コネクタ 76">
          <a:extLst>
            <a:ext uri="{FF2B5EF4-FFF2-40B4-BE49-F238E27FC236}">
              <a16:creationId xmlns:a16="http://schemas.microsoft.com/office/drawing/2014/main" id="{9C78CD17-287E-4749-ABAB-EB7BA6E6412D}"/>
            </a:ext>
          </a:extLst>
        </xdr:cNvPr>
        <xdr:cNvCxnSpPr/>
      </xdr:nvCxnSpPr>
      <xdr:spPr>
        <a:xfrm>
          <a:off x="13446845" y="549600"/>
          <a:ext cx="54000" cy="0"/>
        </a:xfrm>
        <a:prstGeom prst="line">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76205</xdr:colOff>
      <xdr:row>2</xdr:row>
      <xdr:rowOff>20064</xdr:rowOff>
    </xdr:from>
    <xdr:ext cx="591179" cy="154107"/>
    <xdr:sp macro="" textlink="">
      <xdr:nvSpPr>
        <xdr:cNvPr id="78" name="正方形/長方形 77">
          <a:extLst>
            <a:ext uri="{FF2B5EF4-FFF2-40B4-BE49-F238E27FC236}">
              <a16:creationId xmlns:a16="http://schemas.microsoft.com/office/drawing/2014/main" id="{C54C31FF-F1B4-42D5-93D5-EB98B461A728}"/>
            </a:ext>
          </a:extLst>
        </xdr:cNvPr>
        <xdr:cNvSpPr/>
      </xdr:nvSpPr>
      <xdr:spPr>
        <a:xfrm>
          <a:off x="12877805" y="477264"/>
          <a:ext cx="591179" cy="154107"/>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56</xdr:col>
      <xdr:colOff>138022</xdr:colOff>
      <xdr:row>6</xdr:row>
      <xdr:rowOff>171727</xdr:rowOff>
    </xdr:from>
    <xdr:ext cx="0" cy="82600"/>
    <xdr:cxnSp macro="">
      <xdr:nvCxnSpPr>
        <xdr:cNvPr id="80" name="直線コネクタ 79">
          <a:extLst>
            <a:ext uri="{FF2B5EF4-FFF2-40B4-BE49-F238E27FC236}">
              <a16:creationId xmlns:a16="http://schemas.microsoft.com/office/drawing/2014/main" id="{A5EDAAE1-3BC4-4C21-ADEB-3B81DC25F08C}"/>
            </a:ext>
          </a:extLst>
        </xdr:cNvPr>
        <xdr:cNvCxnSpPr/>
      </xdr:nvCxnSpPr>
      <xdr:spPr>
        <a:xfrm rot="2700000">
          <a:off x="12898322" y="1584627"/>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168502</xdr:colOff>
      <xdr:row>6</xdr:row>
      <xdr:rowOff>171726</xdr:rowOff>
    </xdr:from>
    <xdr:ext cx="0" cy="82600"/>
    <xdr:cxnSp macro="">
      <xdr:nvCxnSpPr>
        <xdr:cNvPr id="81" name="直線コネクタ 80">
          <a:extLst>
            <a:ext uri="{FF2B5EF4-FFF2-40B4-BE49-F238E27FC236}">
              <a16:creationId xmlns:a16="http://schemas.microsoft.com/office/drawing/2014/main" id="{A8A7062E-F71C-4BD9-84F7-89C30FAFCD94}"/>
            </a:ext>
          </a:extLst>
        </xdr:cNvPr>
        <xdr:cNvCxnSpPr/>
      </xdr:nvCxnSpPr>
      <xdr:spPr>
        <a:xfrm rot="2700000">
          <a:off x="12928802" y="1584626"/>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198983</xdr:colOff>
      <xdr:row>6</xdr:row>
      <xdr:rowOff>171726</xdr:rowOff>
    </xdr:from>
    <xdr:ext cx="0" cy="82600"/>
    <xdr:cxnSp macro="">
      <xdr:nvCxnSpPr>
        <xdr:cNvPr id="82" name="直線コネクタ 81">
          <a:extLst>
            <a:ext uri="{FF2B5EF4-FFF2-40B4-BE49-F238E27FC236}">
              <a16:creationId xmlns:a16="http://schemas.microsoft.com/office/drawing/2014/main" id="{C0DC486E-E044-466A-A913-81EABA842EBF}"/>
            </a:ext>
          </a:extLst>
        </xdr:cNvPr>
        <xdr:cNvCxnSpPr/>
      </xdr:nvCxnSpPr>
      <xdr:spPr>
        <a:xfrm rot="2700000">
          <a:off x="12959283" y="1584626"/>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225365</xdr:colOff>
      <xdr:row>7</xdr:row>
      <xdr:rowOff>9746</xdr:rowOff>
    </xdr:from>
    <xdr:ext cx="58482" cy="0"/>
    <xdr:cxnSp macro="">
      <xdr:nvCxnSpPr>
        <xdr:cNvPr id="83" name="直線コネクタ 82">
          <a:extLst>
            <a:ext uri="{FF2B5EF4-FFF2-40B4-BE49-F238E27FC236}">
              <a16:creationId xmlns:a16="http://schemas.microsoft.com/office/drawing/2014/main" id="{215F0CDD-DD8E-46F5-B34E-17C129D7005F}"/>
            </a:ext>
          </a:extLst>
        </xdr:cNvPr>
        <xdr:cNvCxnSpPr/>
      </xdr:nvCxnSpPr>
      <xdr:spPr>
        <a:xfrm rot="8100000">
          <a:off x="13026965" y="1609946"/>
          <a:ext cx="58482"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213935</xdr:colOff>
      <xdr:row>6</xdr:row>
      <xdr:rowOff>227589</xdr:rowOff>
    </xdr:from>
    <xdr:ext cx="54000" cy="0"/>
    <xdr:cxnSp macro="">
      <xdr:nvCxnSpPr>
        <xdr:cNvPr id="84" name="直線コネクタ 83">
          <a:extLst>
            <a:ext uri="{FF2B5EF4-FFF2-40B4-BE49-F238E27FC236}">
              <a16:creationId xmlns:a16="http://schemas.microsoft.com/office/drawing/2014/main" id="{DE1BAF95-0489-40ED-9E96-DFAAD8D79C62}"/>
            </a:ext>
          </a:extLst>
        </xdr:cNvPr>
        <xdr:cNvCxnSpPr/>
      </xdr:nvCxnSpPr>
      <xdr:spPr>
        <a:xfrm rot="8100000">
          <a:off x="13015535" y="159918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198695</xdr:colOff>
      <xdr:row>6</xdr:row>
      <xdr:rowOff>214254</xdr:rowOff>
    </xdr:from>
    <xdr:ext cx="54000" cy="0"/>
    <xdr:cxnSp macro="">
      <xdr:nvCxnSpPr>
        <xdr:cNvPr id="85" name="直線コネクタ 84">
          <a:extLst>
            <a:ext uri="{FF2B5EF4-FFF2-40B4-BE49-F238E27FC236}">
              <a16:creationId xmlns:a16="http://schemas.microsoft.com/office/drawing/2014/main" id="{C56E0FEC-96CA-4968-9544-0ED45D87E8BA}"/>
            </a:ext>
          </a:extLst>
        </xdr:cNvPr>
        <xdr:cNvCxnSpPr/>
      </xdr:nvCxnSpPr>
      <xdr:spPr>
        <a:xfrm rot="8100000">
          <a:off x="13000295" y="158585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44677</xdr:colOff>
      <xdr:row>6</xdr:row>
      <xdr:rowOff>171727</xdr:rowOff>
    </xdr:from>
    <xdr:ext cx="0" cy="82600"/>
    <xdr:cxnSp macro="">
      <xdr:nvCxnSpPr>
        <xdr:cNvPr id="86" name="直線コネクタ 85">
          <a:extLst>
            <a:ext uri="{FF2B5EF4-FFF2-40B4-BE49-F238E27FC236}">
              <a16:creationId xmlns:a16="http://schemas.microsoft.com/office/drawing/2014/main" id="{B005A2A3-9FFD-47DE-BC2F-A4ED80DD3AB5}"/>
            </a:ext>
          </a:extLst>
        </xdr:cNvPr>
        <xdr:cNvCxnSpPr/>
      </xdr:nvCxnSpPr>
      <xdr:spPr>
        <a:xfrm rot="2700000">
          <a:off x="13033577" y="1584627"/>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75157</xdr:colOff>
      <xdr:row>6</xdr:row>
      <xdr:rowOff>171726</xdr:rowOff>
    </xdr:from>
    <xdr:ext cx="0" cy="82600"/>
    <xdr:cxnSp macro="">
      <xdr:nvCxnSpPr>
        <xdr:cNvPr id="87" name="直線コネクタ 86">
          <a:extLst>
            <a:ext uri="{FF2B5EF4-FFF2-40B4-BE49-F238E27FC236}">
              <a16:creationId xmlns:a16="http://schemas.microsoft.com/office/drawing/2014/main" id="{A2533D07-124B-4637-BB09-CAE1326A24AD}"/>
            </a:ext>
          </a:extLst>
        </xdr:cNvPr>
        <xdr:cNvCxnSpPr/>
      </xdr:nvCxnSpPr>
      <xdr:spPr>
        <a:xfrm rot="2700000">
          <a:off x="13064057" y="1584626"/>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105638</xdr:colOff>
      <xdr:row>6</xdr:row>
      <xdr:rowOff>171726</xdr:rowOff>
    </xdr:from>
    <xdr:ext cx="0" cy="82600"/>
    <xdr:cxnSp macro="">
      <xdr:nvCxnSpPr>
        <xdr:cNvPr id="88" name="直線コネクタ 87">
          <a:extLst>
            <a:ext uri="{FF2B5EF4-FFF2-40B4-BE49-F238E27FC236}">
              <a16:creationId xmlns:a16="http://schemas.microsoft.com/office/drawing/2014/main" id="{29B9A5A5-2A2F-48D6-8BDE-FEBC232CFADD}"/>
            </a:ext>
          </a:extLst>
        </xdr:cNvPr>
        <xdr:cNvCxnSpPr/>
      </xdr:nvCxnSpPr>
      <xdr:spPr>
        <a:xfrm rot="2700000">
          <a:off x="13094538" y="1584626"/>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132020</xdr:colOff>
      <xdr:row>7</xdr:row>
      <xdr:rowOff>9746</xdr:rowOff>
    </xdr:from>
    <xdr:ext cx="54000" cy="0"/>
    <xdr:cxnSp macro="">
      <xdr:nvCxnSpPr>
        <xdr:cNvPr id="89" name="直線コネクタ 88">
          <a:extLst>
            <a:ext uri="{FF2B5EF4-FFF2-40B4-BE49-F238E27FC236}">
              <a16:creationId xmlns:a16="http://schemas.microsoft.com/office/drawing/2014/main" id="{7AB2A668-B447-460C-97B7-AD7FE718C0EA}"/>
            </a:ext>
          </a:extLst>
        </xdr:cNvPr>
        <xdr:cNvCxnSpPr/>
      </xdr:nvCxnSpPr>
      <xdr:spPr>
        <a:xfrm rot="8100000">
          <a:off x="13162220" y="160994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120590</xdr:colOff>
      <xdr:row>6</xdr:row>
      <xdr:rowOff>227589</xdr:rowOff>
    </xdr:from>
    <xdr:ext cx="54000" cy="0"/>
    <xdr:cxnSp macro="">
      <xdr:nvCxnSpPr>
        <xdr:cNvPr id="90" name="直線コネクタ 89">
          <a:extLst>
            <a:ext uri="{FF2B5EF4-FFF2-40B4-BE49-F238E27FC236}">
              <a16:creationId xmlns:a16="http://schemas.microsoft.com/office/drawing/2014/main" id="{F5B17CAD-D69B-462A-99EA-FE77E3EEE1D5}"/>
            </a:ext>
          </a:extLst>
        </xdr:cNvPr>
        <xdr:cNvCxnSpPr/>
      </xdr:nvCxnSpPr>
      <xdr:spPr>
        <a:xfrm rot="8100000">
          <a:off x="13150790" y="159918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105350</xdr:colOff>
      <xdr:row>6</xdr:row>
      <xdr:rowOff>214254</xdr:rowOff>
    </xdr:from>
    <xdr:ext cx="54000" cy="0"/>
    <xdr:cxnSp macro="">
      <xdr:nvCxnSpPr>
        <xdr:cNvPr id="91" name="直線コネクタ 90">
          <a:extLst>
            <a:ext uri="{FF2B5EF4-FFF2-40B4-BE49-F238E27FC236}">
              <a16:creationId xmlns:a16="http://schemas.microsoft.com/office/drawing/2014/main" id="{87C73889-C18B-4AA2-A50F-51C1785C6EF0}"/>
            </a:ext>
          </a:extLst>
        </xdr:cNvPr>
        <xdr:cNvCxnSpPr/>
      </xdr:nvCxnSpPr>
      <xdr:spPr>
        <a:xfrm rot="8100000">
          <a:off x="13135550" y="158585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181837</xdr:colOff>
      <xdr:row>6</xdr:row>
      <xdr:rowOff>171727</xdr:rowOff>
    </xdr:from>
    <xdr:ext cx="0" cy="82600"/>
    <xdr:cxnSp macro="">
      <xdr:nvCxnSpPr>
        <xdr:cNvPr id="92" name="直線コネクタ 91">
          <a:extLst>
            <a:ext uri="{FF2B5EF4-FFF2-40B4-BE49-F238E27FC236}">
              <a16:creationId xmlns:a16="http://schemas.microsoft.com/office/drawing/2014/main" id="{DBEEDA3F-9370-4C01-A89F-048706DF88C6}"/>
            </a:ext>
          </a:extLst>
        </xdr:cNvPr>
        <xdr:cNvCxnSpPr/>
      </xdr:nvCxnSpPr>
      <xdr:spPr>
        <a:xfrm rot="2700000">
          <a:off x="13170737" y="1584627"/>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57</xdr:col>
      <xdr:colOff>212317</xdr:colOff>
      <xdr:row>6</xdr:row>
      <xdr:rowOff>171726</xdr:rowOff>
    </xdr:from>
    <xdr:ext cx="0" cy="82600"/>
    <xdr:cxnSp macro="">
      <xdr:nvCxnSpPr>
        <xdr:cNvPr id="93" name="直線コネクタ 92">
          <a:extLst>
            <a:ext uri="{FF2B5EF4-FFF2-40B4-BE49-F238E27FC236}">
              <a16:creationId xmlns:a16="http://schemas.microsoft.com/office/drawing/2014/main" id="{ED8A3DEA-1BFB-4D26-B86E-F39B6091AF3D}"/>
            </a:ext>
          </a:extLst>
        </xdr:cNvPr>
        <xdr:cNvCxnSpPr/>
      </xdr:nvCxnSpPr>
      <xdr:spPr>
        <a:xfrm rot="2700000">
          <a:off x="13201217" y="1584626"/>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58</xdr:col>
      <xdr:colOff>14198</xdr:colOff>
      <xdr:row>6</xdr:row>
      <xdr:rowOff>171726</xdr:rowOff>
    </xdr:from>
    <xdr:ext cx="0" cy="82600"/>
    <xdr:cxnSp macro="">
      <xdr:nvCxnSpPr>
        <xdr:cNvPr id="94" name="直線コネクタ 93">
          <a:extLst>
            <a:ext uri="{FF2B5EF4-FFF2-40B4-BE49-F238E27FC236}">
              <a16:creationId xmlns:a16="http://schemas.microsoft.com/office/drawing/2014/main" id="{7336E464-341B-4AFA-869B-5DB97506E0DC}"/>
            </a:ext>
          </a:extLst>
        </xdr:cNvPr>
        <xdr:cNvCxnSpPr/>
      </xdr:nvCxnSpPr>
      <xdr:spPr>
        <a:xfrm rot="2700000">
          <a:off x="13231698" y="1584626"/>
          <a:ext cx="826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90110</xdr:colOff>
      <xdr:row>7</xdr:row>
      <xdr:rowOff>9746</xdr:rowOff>
    </xdr:from>
    <xdr:ext cx="54000" cy="0"/>
    <xdr:cxnSp macro="">
      <xdr:nvCxnSpPr>
        <xdr:cNvPr id="95" name="直線コネクタ 94">
          <a:extLst>
            <a:ext uri="{FF2B5EF4-FFF2-40B4-BE49-F238E27FC236}">
              <a16:creationId xmlns:a16="http://schemas.microsoft.com/office/drawing/2014/main" id="{0E180205-B5F3-4321-9D91-C3E4F3ECB24E}"/>
            </a:ext>
          </a:extLst>
        </xdr:cNvPr>
        <xdr:cNvCxnSpPr/>
      </xdr:nvCxnSpPr>
      <xdr:spPr>
        <a:xfrm rot="8100000">
          <a:off x="12891710" y="1609946"/>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78680</xdr:colOff>
      <xdr:row>6</xdr:row>
      <xdr:rowOff>227589</xdr:rowOff>
    </xdr:from>
    <xdr:ext cx="54000" cy="0"/>
    <xdr:cxnSp macro="">
      <xdr:nvCxnSpPr>
        <xdr:cNvPr id="96" name="直線コネクタ 95">
          <a:extLst>
            <a:ext uri="{FF2B5EF4-FFF2-40B4-BE49-F238E27FC236}">
              <a16:creationId xmlns:a16="http://schemas.microsoft.com/office/drawing/2014/main" id="{DD9E02B2-8417-42D8-9768-95709C388DCD}"/>
            </a:ext>
          </a:extLst>
        </xdr:cNvPr>
        <xdr:cNvCxnSpPr/>
      </xdr:nvCxnSpPr>
      <xdr:spPr>
        <a:xfrm rot="8100000">
          <a:off x="12880280" y="1599189"/>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63440</xdr:colOff>
      <xdr:row>6</xdr:row>
      <xdr:rowOff>214254</xdr:rowOff>
    </xdr:from>
    <xdr:ext cx="54000" cy="0"/>
    <xdr:cxnSp macro="">
      <xdr:nvCxnSpPr>
        <xdr:cNvPr id="97" name="直線コネクタ 96">
          <a:extLst>
            <a:ext uri="{FF2B5EF4-FFF2-40B4-BE49-F238E27FC236}">
              <a16:creationId xmlns:a16="http://schemas.microsoft.com/office/drawing/2014/main" id="{56B449DE-452A-4D52-B681-6C242995BED1}"/>
            </a:ext>
          </a:extLst>
        </xdr:cNvPr>
        <xdr:cNvCxnSpPr/>
      </xdr:nvCxnSpPr>
      <xdr:spPr>
        <a:xfrm rot="8100000">
          <a:off x="12865040" y="1585854"/>
          <a:ext cx="540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102071</xdr:colOff>
      <xdr:row>2</xdr:row>
      <xdr:rowOff>84312</xdr:rowOff>
    </xdr:from>
    <xdr:ext cx="0" cy="1008000"/>
    <xdr:cxnSp macro="">
      <xdr:nvCxnSpPr>
        <xdr:cNvPr id="98" name="直線コネクタ 97">
          <a:extLst>
            <a:ext uri="{FF2B5EF4-FFF2-40B4-BE49-F238E27FC236}">
              <a16:creationId xmlns:a16="http://schemas.microsoft.com/office/drawing/2014/main" id="{F37F6F8E-6832-47A8-9F7B-9AEF39406247}"/>
            </a:ext>
          </a:extLst>
        </xdr:cNvPr>
        <xdr:cNvCxnSpPr/>
      </xdr:nvCxnSpPr>
      <xdr:spPr>
        <a:xfrm>
          <a:off x="12217871" y="541512"/>
          <a:ext cx="0" cy="1008000"/>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53682</xdr:colOff>
      <xdr:row>2</xdr:row>
      <xdr:rowOff>85977</xdr:rowOff>
    </xdr:from>
    <xdr:ext cx="380253" cy="0"/>
    <xdr:cxnSp macro="">
      <xdr:nvCxnSpPr>
        <xdr:cNvPr id="99" name="直線コネクタ 98">
          <a:extLst>
            <a:ext uri="{FF2B5EF4-FFF2-40B4-BE49-F238E27FC236}">
              <a16:creationId xmlns:a16="http://schemas.microsoft.com/office/drawing/2014/main" id="{C3C88D83-4383-4FF6-9C36-013ED545D317}"/>
            </a:ext>
          </a:extLst>
        </xdr:cNvPr>
        <xdr:cNvCxnSpPr/>
      </xdr:nvCxnSpPr>
      <xdr:spPr>
        <a:xfrm>
          <a:off x="12169482" y="543177"/>
          <a:ext cx="380253"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122778</xdr:colOff>
      <xdr:row>2</xdr:row>
      <xdr:rowOff>127363</xdr:rowOff>
    </xdr:from>
    <xdr:ext cx="224998" cy="213520"/>
    <xdr:sp macro="" textlink="'1設計条件2安定係数3ヒービングの検討'!CF17">
      <xdr:nvSpPr>
        <xdr:cNvPr id="100" name="テキスト ボックス 99">
          <a:extLst>
            <a:ext uri="{FF2B5EF4-FFF2-40B4-BE49-F238E27FC236}">
              <a16:creationId xmlns:a16="http://schemas.microsoft.com/office/drawing/2014/main" id="{63374B7A-7710-4544-AECA-C32E0FBCF89C}"/>
            </a:ext>
          </a:extLst>
        </xdr:cNvPr>
        <xdr:cNvSpPr txBox="1"/>
      </xdr:nvSpPr>
      <xdr:spPr>
        <a:xfrm rot="16200000">
          <a:off x="12015717" y="578824"/>
          <a:ext cx="213520"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B7A1367-A0B2-4251-9A49-A985B4513420}" type="TxLink">
            <a:rPr kumimoji="1" lang="en-US" altLang="en-US" sz="900" b="0" i="0" u="none" strike="noStrike" baseline="0">
              <a:solidFill>
                <a:srgbClr val="000000"/>
              </a:solidFill>
              <a:latin typeface="Times New Roman"/>
              <a:cs typeface="Times New Roman"/>
            </a:rPr>
            <a:pPr/>
            <a:t> </a:t>
          </a:fld>
          <a:endParaRPr kumimoji="1" lang="ja-JP" altLang="en-US" sz="900" i="1" baseline="0"/>
        </a:p>
      </xdr:txBody>
    </xdr:sp>
    <xdr:clientData/>
  </xdr:oneCellAnchor>
  <xdr:oneCellAnchor>
    <xdr:from>
      <xdr:col>54</xdr:col>
      <xdr:colOff>103139</xdr:colOff>
      <xdr:row>6</xdr:row>
      <xdr:rowOff>171458</xdr:rowOff>
    </xdr:from>
    <xdr:ext cx="0" cy="601052"/>
    <xdr:cxnSp macro="">
      <xdr:nvCxnSpPr>
        <xdr:cNvPr id="101" name="直線コネクタ 100">
          <a:extLst>
            <a:ext uri="{FF2B5EF4-FFF2-40B4-BE49-F238E27FC236}">
              <a16:creationId xmlns:a16="http://schemas.microsoft.com/office/drawing/2014/main" id="{0D74562C-029C-42A9-B4E9-D1D171105BE1}"/>
            </a:ext>
          </a:extLst>
        </xdr:cNvPr>
        <xdr:cNvCxnSpPr/>
      </xdr:nvCxnSpPr>
      <xdr:spPr>
        <a:xfrm>
          <a:off x="12447539" y="1543058"/>
          <a:ext cx="0" cy="601052"/>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211463</xdr:colOff>
      <xdr:row>9</xdr:row>
      <xdr:rowOff>75690</xdr:rowOff>
    </xdr:from>
    <xdr:ext cx="300172" cy="0"/>
    <xdr:cxnSp macro="">
      <xdr:nvCxnSpPr>
        <xdr:cNvPr id="102" name="直線コネクタ 101">
          <a:extLst>
            <a:ext uri="{FF2B5EF4-FFF2-40B4-BE49-F238E27FC236}">
              <a16:creationId xmlns:a16="http://schemas.microsoft.com/office/drawing/2014/main" id="{DA62A326-086D-4A89-A1BC-B929905A9C56}"/>
            </a:ext>
          </a:extLst>
        </xdr:cNvPr>
        <xdr:cNvCxnSpPr/>
      </xdr:nvCxnSpPr>
      <xdr:spPr>
        <a:xfrm>
          <a:off x="12327263" y="2143976"/>
          <a:ext cx="300172" cy="0"/>
        </a:xfrm>
        <a:prstGeom prst="line">
          <a:avLst/>
        </a:prstGeom>
        <a:ln w="3175">
          <a:solidFill>
            <a:schemeClr val="accent1"/>
          </a:solidFill>
          <a:prstDash val="solid"/>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53</xdr:col>
      <xdr:colOff>107202</xdr:colOff>
      <xdr:row>8</xdr:row>
      <xdr:rowOff>12538</xdr:rowOff>
    </xdr:from>
    <xdr:ext cx="254493" cy="223844"/>
    <xdr:sp macro="" textlink="#REF!">
      <xdr:nvSpPr>
        <xdr:cNvPr id="103" name="テキスト ボックス 102">
          <a:extLst>
            <a:ext uri="{FF2B5EF4-FFF2-40B4-BE49-F238E27FC236}">
              <a16:creationId xmlns:a16="http://schemas.microsoft.com/office/drawing/2014/main" id="{4A83065C-94FE-41A4-B997-174D76FCD3CD}"/>
            </a:ext>
          </a:extLst>
        </xdr:cNvPr>
        <xdr:cNvSpPr txBox="1"/>
      </xdr:nvSpPr>
      <xdr:spPr>
        <a:xfrm rot="16200000">
          <a:off x="12238327" y="1836899"/>
          <a:ext cx="223844"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en-US" sz="1100" b="0" i="1" u="none" strike="noStrike">
              <a:solidFill>
                <a:srgbClr val="000000"/>
              </a:solidFill>
              <a:latin typeface="Times New Roman"/>
              <a:ea typeface="游ゴシック"/>
              <a:cs typeface="Times New Roman"/>
            </a:rPr>
            <a:t>t</a:t>
          </a:r>
        </a:p>
      </xdr:txBody>
    </xdr:sp>
    <xdr:clientData/>
  </xdr:oneCellAnchor>
  <xdr:oneCellAnchor>
    <xdr:from>
      <xdr:col>59</xdr:col>
      <xdr:colOff>76917</xdr:colOff>
      <xdr:row>2</xdr:row>
      <xdr:rowOff>65314</xdr:rowOff>
    </xdr:from>
    <xdr:ext cx="1294690" cy="2168391"/>
    <xdr:sp macro="" textlink="">
      <xdr:nvSpPr>
        <xdr:cNvPr id="106" name="フリーフォーム: 図形 105">
          <a:extLst>
            <a:ext uri="{FF2B5EF4-FFF2-40B4-BE49-F238E27FC236}">
              <a16:creationId xmlns:a16="http://schemas.microsoft.com/office/drawing/2014/main" id="{598BABDA-F50D-4386-A4C3-EE4E9AE7F2C7}"/>
            </a:ext>
          </a:extLst>
        </xdr:cNvPr>
        <xdr:cNvSpPr/>
      </xdr:nvSpPr>
      <xdr:spPr>
        <a:xfrm>
          <a:off x="13564317" y="522514"/>
          <a:ext cx="1294690" cy="2168391"/>
        </a:xfrm>
        <a:custGeom>
          <a:avLst/>
          <a:gdLst>
            <a:gd name="connsiteX0" fmla="*/ 0 w 1287887"/>
            <a:gd name="connsiteY0" fmla="*/ 0 h 729803"/>
            <a:gd name="connsiteX1" fmla="*/ 751268 w 1287887"/>
            <a:gd name="connsiteY1" fmla="*/ 0 h 729803"/>
            <a:gd name="connsiteX2" fmla="*/ 1287887 w 1287887"/>
            <a:gd name="connsiteY2" fmla="*/ 729803 h 729803"/>
            <a:gd name="connsiteX3" fmla="*/ 14310 w 1287887"/>
            <a:gd name="connsiteY3" fmla="*/ 729803 h 729803"/>
            <a:gd name="connsiteX4" fmla="*/ 0 w 1287887"/>
            <a:gd name="connsiteY4" fmla="*/ 0 h 729803"/>
            <a:gd name="connsiteX0" fmla="*/ 540 w 1288427"/>
            <a:gd name="connsiteY0" fmla="*/ 0 h 729803"/>
            <a:gd name="connsiteX1" fmla="*/ 751808 w 1288427"/>
            <a:gd name="connsiteY1" fmla="*/ 0 h 729803"/>
            <a:gd name="connsiteX2" fmla="*/ 1288427 w 1288427"/>
            <a:gd name="connsiteY2" fmla="*/ 729803 h 729803"/>
            <a:gd name="connsiteX3" fmla="*/ 0 w 1288427"/>
            <a:gd name="connsiteY3" fmla="*/ 729803 h 729803"/>
            <a:gd name="connsiteX4" fmla="*/ 540 w 1288427"/>
            <a:gd name="connsiteY4" fmla="*/ 0 h 72980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88427" h="729803">
              <a:moveTo>
                <a:pt x="540" y="0"/>
              </a:moveTo>
              <a:lnTo>
                <a:pt x="751808" y="0"/>
              </a:lnTo>
              <a:lnTo>
                <a:pt x="1288427" y="729803"/>
              </a:lnTo>
              <a:lnTo>
                <a:pt x="0" y="729803"/>
              </a:lnTo>
              <a:lnTo>
                <a:pt x="540" y="0"/>
              </a:lnTo>
              <a:close/>
            </a:path>
          </a:pathLst>
        </a:cu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63</xdr:col>
      <xdr:colOff>204500</xdr:colOff>
      <xdr:row>5</xdr:row>
      <xdr:rowOff>150458</xdr:rowOff>
    </xdr:from>
    <xdr:ext cx="503023" cy="285527"/>
    <xdr:sp macro="" textlink="">
      <xdr:nvSpPr>
        <xdr:cNvPr id="107" name="テキスト ボックス 106">
          <a:extLst>
            <a:ext uri="{FF2B5EF4-FFF2-40B4-BE49-F238E27FC236}">
              <a16:creationId xmlns:a16="http://schemas.microsoft.com/office/drawing/2014/main" id="{19CA4303-CAEC-43BE-B298-1049EB1FD940}"/>
            </a:ext>
          </a:extLst>
        </xdr:cNvPr>
        <xdr:cNvSpPr txBox="1"/>
      </xdr:nvSpPr>
      <xdr:spPr>
        <a:xfrm>
          <a:off x="14606300" y="1293458"/>
          <a:ext cx="503023"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p</a:t>
          </a:r>
          <a:r>
            <a:rPr kumimoji="1" lang="en-US" altLang="ja-JP" sz="900" i="1" baseline="-25000"/>
            <a:t>a4</a:t>
          </a:r>
          <a:r>
            <a:rPr kumimoji="1" lang="ja-JP" altLang="en-US" sz="900" i="1" baseline="-25000"/>
            <a:t>下</a:t>
          </a:r>
          <a:r>
            <a:rPr kumimoji="1" lang="ja-JP" altLang="en-US" sz="900" i="1" baseline="0"/>
            <a:t> </a:t>
          </a:r>
          <a:r>
            <a:rPr kumimoji="1" lang="en-US" altLang="ja-JP" sz="900" i="1" baseline="0"/>
            <a:t>=</a:t>
          </a:r>
          <a:endParaRPr kumimoji="1" lang="ja-JP" altLang="en-US" sz="900" i="1" baseline="0"/>
        </a:p>
      </xdr:txBody>
    </xdr:sp>
    <xdr:clientData/>
  </xdr:oneCellAnchor>
  <xdr:oneCellAnchor>
    <xdr:from>
      <xdr:col>64</xdr:col>
      <xdr:colOff>29070</xdr:colOff>
      <xdr:row>6</xdr:row>
      <xdr:rowOff>107391</xdr:rowOff>
    </xdr:from>
    <xdr:ext cx="503023" cy="285527"/>
    <xdr:sp macro="" textlink="">
      <xdr:nvSpPr>
        <xdr:cNvPr id="112" name="テキスト ボックス 111">
          <a:extLst>
            <a:ext uri="{FF2B5EF4-FFF2-40B4-BE49-F238E27FC236}">
              <a16:creationId xmlns:a16="http://schemas.microsoft.com/office/drawing/2014/main" id="{0114D8D5-9D5A-4E8A-B24F-11CB83059198}"/>
            </a:ext>
          </a:extLst>
        </xdr:cNvPr>
        <xdr:cNvSpPr txBox="1"/>
      </xdr:nvSpPr>
      <xdr:spPr>
        <a:xfrm>
          <a:off x="14659470" y="1478991"/>
          <a:ext cx="503023"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p</a:t>
          </a:r>
          <a:r>
            <a:rPr kumimoji="1" lang="en-US" altLang="ja-JP" sz="900" i="1" baseline="-25000"/>
            <a:t>a5</a:t>
          </a:r>
          <a:r>
            <a:rPr kumimoji="1" lang="ja-JP" altLang="en-US" sz="900" i="1" baseline="-25000"/>
            <a:t>上</a:t>
          </a:r>
          <a:r>
            <a:rPr kumimoji="1" lang="ja-JP" altLang="en-US" sz="900" i="1" baseline="0"/>
            <a:t> </a:t>
          </a:r>
          <a:r>
            <a:rPr kumimoji="1" lang="en-US" altLang="ja-JP" sz="900" i="1" baseline="0"/>
            <a:t>=</a:t>
          </a:r>
          <a:endParaRPr kumimoji="1" lang="ja-JP" altLang="en-US" sz="900" i="1" baseline="0"/>
        </a:p>
      </xdr:txBody>
    </xdr:sp>
    <xdr:clientData/>
  </xdr:oneCellAnchor>
  <xdr:oneCellAnchor>
    <xdr:from>
      <xdr:col>64</xdr:col>
      <xdr:colOff>200961</xdr:colOff>
      <xdr:row>10</xdr:row>
      <xdr:rowOff>203321</xdr:rowOff>
    </xdr:from>
    <xdr:ext cx="503023" cy="285527"/>
    <xdr:sp macro="" textlink="">
      <xdr:nvSpPr>
        <xdr:cNvPr id="113" name="テキスト ボックス 112">
          <a:extLst>
            <a:ext uri="{FF2B5EF4-FFF2-40B4-BE49-F238E27FC236}">
              <a16:creationId xmlns:a16="http://schemas.microsoft.com/office/drawing/2014/main" id="{1A6C7F90-5C89-451D-96B5-6757A28BFB00}"/>
            </a:ext>
          </a:extLst>
        </xdr:cNvPr>
        <xdr:cNvSpPr txBox="1"/>
      </xdr:nvSpPr>
      <xdr:spPr>
        <a:xfrm>
          <a:off x="14831361" y="2500207"/>
          <a:ext cx="503023"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p</a:t>
          </a:r>
          <a:r>
            <a:rPr kumimoji="1" lang="en-US" altLang="ja-JP" sz="900" i="1" baseline="-25000"/>
            <a:t>a5</a:t>
          </a:r>
          <a:r>
            <a:rPr kumimoji="1" lang="ja-JP" altLang="en-US" sz="900" i="1" baseline="-25000"/>
            <a:t>下</a:t>
          </a:r>
          <a:r>
            <a:rPr kumimoji="1" lang="ja-JP" altLang="en-US" sz="900" i="1" baseline="0"/>
            <a:t> </a:t>
          </a:r>
          <a:r>
            <a:rPr kumimoji="1" lang="en-US" altLang="ja-JP" sz="900" i="1" baseline="0"/>
            <a:t>=</a:t>
          </a:r>
          <a:endParaRPr kumimoji="1" lang="ja-JP" altLang="en-US" sz="900" i="1" baseline="0"/>
        </a:p>
      </xdr:txBody>
    </xdr:sp>
    <xdr:clientData/>
  </xdr:oneCellAnchor>
  <xdr:oneCellAnchor>
    <xdr:from>
      <xdr:col>59</xdr:col>
      <xdr:colOff>99888</xdr:colOff>
      <xdr:row>6</xdr:row>
      <xdr:rowOff>182290</xdr:rowOff>
    </xdr:from>
    <xdr:ext cx="1641832" cy="0"/>
    <xdr:cxnSp macro="">
      <xdr:nvCxnSpPr>
        <xdr:cNvPr id="114" name="直線コネクタ 113">
          <a:extLst>
            <a:ext uri="{FF2B5EF4-FFF2-40B4-BE49-F238E27FC236}">
              <a16:creationId xmlns:a16="http://schemas.microsoft.com/office/drawing/2014/main" id="{85AA4B69-B876-4A0A-91EB-90C7AB0E909D}"/>
            </a:ext>
          </a:extLst>
        </xdr:cNvPr>
        <xdr:cNvCxnSpPr/>
      </xdr:nvCxnSpPr>
      <xdr:spPr>
        <a:xfrm>
          <a:off x="13587288" y="1553890"/>
          <a:ext cx="164183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217714</xdr:colOff>
      <xdr:row>11</xdr:row>
      <xdr:rowOff>176552</xdr:rowOff>
    </xdr:from>
    <xdr:ext cx="468093" cy="0"/>
    <xdr:cxnSp macro="">
      <xdr:nvCxnSpPr>
        <xdr:cNvPr id="119" name="直線コネクタ 118">
          <a:extLst>
            <a:ext uri="{FF2B5EF4-FFF2-40B4-BE49-F238E27FC236}">
              <a16:creationId xmlns:a16="http://schemas.microsoft.com/office/drawing/2014/main" id="{8911672E-6B06-46F2-B4EA-7F0F32AE69F9}"/>
            </a:ext>
          </a:extLst>
        </xdr:cNvPr>
        <xdr:cNvCxnSpPr/>
      </xdr:nvCxnSpPr>
      <xdr:spPr>
        <a:xfrm>
          <a:off x="12104914" y="2702038"/>
          <a:ext cx="468093" cy="0"/>
        </a:xfrm>
        <a:prstGeom prst="line">
          <a:avLst/>
        </a:prstGeom>
        <a:ln w="3175">
          <a:solidFill>
            <a:schemeClr val="accent1"/>
          </a:solidFill>
          <a:headEnd type="none" w="sm" len="sm"/>
          <a:tailEnd type="none"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67</xdr:col>
      <xdr:colOff>77849</xdr:colOff>
      <xdr:row>8</xdr:row>
      <xdr:rowOff>197539</xdr:rowOff>
    </xdr:from>
    <xdr:ext cx="415498" cy="285527"/>
    <xdr:sp macro="" textlink="">
      <xdr:nvSpPr>
        <xdr:cNvPr id="120" name="テキスト ボックス 119">
          <a:extLst>
            <a:ext uri="{FF2B5EF4-FFF2-40B4-BE49-F238E27FC236}">
              <a16:creationId xmlns:a16="http://schemas.microsoft.com/office/drawing/2014/main" id="{BD356837-DE2C-4534-AB46-4B730E888B06}"/>
            </a:ext>
          </a:extLst>
        </xdr:cNvPr>
        <xdr:cNvSpPr txBox="1"/>
      </xdr:nvSpPr>
      <xdr:spPr>
        <a:xfrm>
          <a:off x="15394049" y="2037225"/>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５層</a:t>
          </a:r>
        </a:p>
      </xdr:txBody>
    </xdr:sp>
    <xdr:clientData/>
  </xdr:oneCellAnchor>
  <xdr:oneCellAnchor>
    <xdr:from>
      <xdr:col>67</xdr:col>
      <xdr:colOff>44208</xdr:colOff>
      <xdr:row>3</xdr:row>
      <xdr:rowOff>154774</xdr:rowOff>
    </xdr:from>
    <xdr:ext cx="415498" cy="285527"/>
    <xdr:sp macro="" textlink="">
      <xdr:nvSpPr>
        <xdr:cNvPr id="123" name="テキスト ボックス 122">
          <a:extLst>
            <a:ext uri="{FF2B5EF4-FFF2-40B4-BE49-F238E27FC236}">
              <a16:creationId xmlns:a16="http://schemas.microsoft.com/office/drawing/2014/main" id="{E670893E-3E3E-41D2-B64B-DA22DC812D3D}"/>
            </a:ext>
          </a:extLst>
        </xdr:cNvPr>
        <xdr:cNvSpPr txBox="1"/>
      </xdr:nvSpPr>
      <xdr:spPr>
        <a:xfrm>
          <a:off x="15360408" y="840574"/>
          <a:ext cx="415498"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t>４層</a:t>
          </a:r>
        </a:p>
      </xdr:txBody>
    </xdr:sp>
    <xdr:clientData/>
  </xdr:oneCellAnchor>
  <xdr:oneCellAnchor>
    <xdr:from>
      <xdr:col>58</xdr:col>
      <xdr:colOff>6766</xdr:colOff>
      <xdr:row>9</xdr:row>
      <xdr:rowOff>63725</xdr:rowOff>
    </xdr:from>
    <xdr:ext cx="256232" cy="0"/>
    <xdr:cxnSp macro="">
      <xdr:nvCxnSpPr>
        <xdr:cNvPr id="124" name="直線コネクタ 123">
          <a:extLst>
            <a:ext uri="{FF2B5EF4-FFF2-40B4-BE49-F238E27FC236}">
              <a16:creationId xmlns:a16="http://schemas.microsoft.com/office/drawing/2014/main" id="{26498AF2-1FA6-4B32-B0C7-E020C3DF9546}"/>
            </a:ext>
          </a:extLst>
        </xdr:cNvPr>
        <xdr:cNvCxnSpPr/>
      </xdr:nvCxnSpPr>
      <xdr:spPr>
        <a:xfrm rot="16200000">
          <a:off x="13393682" y="2003895"/>
          <a:ext cx="0" cy="256232"/>
        </a:xfrm>
        <a:prstGeom prst="line">
          <a:avLst/>
        </a:prstGeom>
        <a:ln w="63500">
          <a:solidFill>
            <a:schemeClr val="tx1"/>
          </a:solidFill>
          <a:prstDash val="solid"/>
          <a:tailEnd type="triangle" w="med"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56</xdr:col>
      <xdr:colOff>207474</xdr:colOff>
      <xdr:row>8</xdr:row>
      <xdr:rowOff>169046</xdr:rowOff>
    </xdr:from>
    <xdr:ext cx="300147" cy="224998"/>
    <xdr:sp macro="" textlink="">
      <xdr:nvSpPr>
        <xdr:cNvPr id="125" name="テキスト ボックス 124">
          <a:extLst>
            <a:ext uri="{FF2B5EF4-FFF2-40B4-BE49-F238E27FC236}">
              <a16:creationId xmlns:a16="http://schemas.microsoft.com/office/drawing/2014/main" id="{844913FD-88BF-4BD7-9EB3-78626D1CDB8E}"/>
            </a:ext>
          </a:extLst>
        </xdr:cNvPr>
        <xdr:cNvSpPr txBox="1"/>
      </xdr:nvSpPr>
      <xdr:spPr>
        <a:xfrm>
          <a:off x="13009074" y="2008732"/>
          <a:ext cx="300147"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N</a:t>
          </a:r>
          <a:r>
            <a:rPr kumimoji="1" lang="en-US" altLang="ja-JP" sz="900" i="1" baseline="-25000"/>
            <a:t>p</a:t>
          </a:r>
          <a:endParaRPr kumimoji="1" lang="ja-JP" altLang="en-US" sz="900" i="1" baseline="-25000"/>
        </a:p>
      </xdr:txBody>
    </xdr:sp>
    <xdr:clientData/>
  </xdr:oneCellAnchor>
  <xdr:oneCellAnchor>
    <xdr:from>
      <xdr:col>53</xdr:col>
      <xdr:colOff>128030</xdr:colOff>
      <xdr:row>7</xdr:row>
      <xdr:rowOff>79208</xdr:rowOff>
    </xdr:from>
    <xdr:ext cx="224998" cy="274434"/>
    <xdr:sp macro="" textlink="">
      <xdr:nvSpPr>
        <xdr:cNvPr id="126" name="テキスト ボックス 125">
          <a:extLst>
            <a:ext uri="{FF2B5EF4-FFF2-40B4-BE49-F238E27FC236}">
              <a16:creationId xmlns:a16="http://schemas.microsoft.com/office/drawing/2014/main" id="{EC0C5C7F-75AE-4CD1-8FB8-A4A51640E5E3}"/>
            </a:ext>
          </a:extLst>
        </xdr:cNvPr>
        <xdr:cNvSpPr txBox="1"/>
      </xdr:nvSpPr>
      <xdr:spPr>
        <a:xfrm rot="16200000">
          <a:off x="12219112" y="1704126"/>
          <a:ext cx="274434"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0">
              <a:solidFill>
                <a:sysClr val="windowText" lastClr="000000"/>
              </a:solidFill>
            </a:rPr>
            <a:t>/2</a:t>
          </a:r>
          <a:endParaRPr kumimoji="1" lang="ja-JP" altLang="en-US" sz="900" i="0">
            <a:solidFill>
              <a:sysClr val="windowText" lastClr="000000"/>
            </a:solidFill>
          </a:endParaRPr>
        </a:p>
      </xdr:txBody>
    </xdr:sp>
    <xdr:clientData/>
  </xdr:oneCellAnchor>
  <xdr:oneCellAnchor>
    <xdr:from>
      <xdr:col>59</xdr:col>
      <xdr:colOff>135874</xdr:colOff>
      <xdr:row>2</xdr:row>
      <xdr:rowOff>65314</xdr:rowOff>
    </xdr:from>
    <xdr:ext cx="696506" cy="1014294"/>
    <xdr:cxnSp macro="">
      <xdr:nvCxnSpPr>
        <xdr:cNvPr id="127" name="直線コネクタ 126">
          <a:extLst>
            <a:ext uri="{FF2B5EF4-FFF2-40B4-BE49-F238E27FC236}">
              <a16:creationId xmlns:a16="http://schemas.microsoft.com/office/drawing/2014/main" id="{35972AFB-3903-4E7E-B3E5-1FEA518BF6E3}"/>
            </a:ext>
          </a:extLst>
        </xdr:cNvPr>
        <xdr:cNvCxnSpPr>
          <a:cxnSpLocks/>
          <a:endCxn id="106" idx="1"/>
        </xdr:cNvCxnSpPr>
      </xdr:nvCxnSpPr>
      <xdr:spPr>
        <a:xfrm flipV="1">
          <a:off x="13623274" y="522514"/>
          <a:ext cx="696506" cy="1014294"/>
        </a:xfrm>
        <a:prstGeom prst="line">
          <a:avLst/>
        </a:prstGeom>
        <a:ln w="952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oneCellAnchor>
  <xdr:oneCellAnchor>
    <xdr:from>
      <xdr:col>59</xdr:col>
      <xdr:colOff>76917</xdr:colOff>
      <xdr:row>6</xdr:row>
      <xdr:rowOff>195943</xdr:rowOff>
    </xdr:from>
    <xdr:ext cx="1000775" cy="1123362"/>
    <xdr:cxnSp macro="">
      <xdr:nvCxnSpPr>
        <xdr:cNvPr id="130" name="直線コネクタ 129">
          <a:extLst>
            <a:ext uri="{FF2B5EF4-FFF2-40B4-BE49-F238E27FC236}">
              <a16:creationId xmlns:a16="http://schemas.microsoft.com/office/drawing/2014/main" id="{FCC2898C-3979-4470-A86F-CC02AA199C29}"/>
            </a:ext>
          </a:extLst>
        </xdr:cNvPr>
        <xdr:cNvCxnSpPr>
          <a:stCxn id="106" idx="3"/>
        </xdr:cNvCxnSpPr>
      </xdr:nvCxnSpPr>
      <xdr:spPr>
        <a:xfrm flipV="1">
          <a:off x="13564317" y="1567543"/>
          <a:ext cx="1000775" cy="1123362"/>
        </a:xfrm>
        <a:prstGeom prst="line">
          <a:avLst/>
        </a:prstGeom>
        <a:ln w="952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oneCellAnchor>
  <xdr:oneCellAnchor>
    <xdr:from>
      <xdr:col>60</xdr:col>
      <xdr:colOff>86813</xdr:colOff>
      <xdr:row>2</xdr:row>
      <xdr:rowOff>214829</xdr:rowOff>
    </xdr:from>
    <xdr:ext cx="300082" cy="285527"/>
    <xdr:sp macro="" textlink="">
      <xdr:nvSpPr>
        <xdr:cNvPr id="131" name="テキスト ボックス 130">
          <a:extLst>
            <a:ext uri="{FF2B5EF4-FFF2-40B4-BE49-F238E27FC236}">
              <a16:creationId xmlns:a16="http://schemas.microsoft.com/office/drawing/2014/main" id="{8C79B3F5-C165-4BED-B28E-15C83E592E0D}"/>
            </a:ext>
          </a:extLst>
        </xdr:cNvPr>
        <xdr:cNvSpPr txBox="1"/>
      </xdr:nvSpPr>
      <xdr:spPr>
        <a:xfrm>
          <a:off x="13802813" y="672029"/>
          <a:ext cx="300082"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solidFill>
                <a:srgbClr val="FF0000"/>
              </a:solidFill>
            </a:rPr>
            <a:t>①</a:t>
          </a:r>
        </a:p>
      </xdr:txBody>
    </xdr:sp>
    <xdr:clientData/>
  </xdr:oneCellAnchor>
  <xdr:oneCellAnchor>
    <xdr:from>
      <xdr:col>61</xdr:col>
      <xdr:colOff>186056</xdr:colOff>
      <xdr:row>3</xdr:row>
      <xdr:rowOff>29772</xdr:rowOff>
    </xdr:from>
    <xdr:ext cx="300082" cy="285527"/>
    <xdr:sp macro="" textlink="">
      <xdr:nvSpPr>
        <xdr:cNvPr id="132" name="テキスト ボックス 131">
          <a:extLst>
            <a:ext uri="{FF2B5EF4-FFF2-40B4-BE49-F238E27FC236}">
              <a16:creationId xmlns:a16="http://schemas.microsoft.com/office/drawing/2014/main" id="{4EC46969-417F-490B-AED3-D748EB5A46C7}"/>
            </a:ext>
          </a:extLst>
        </xdr:cNvPr>
        <xdr:cNvSpPr txBox="1"/>
      </xdr:nvSpPr>
      <xdr:spPr>
        <a:xfrm>
          <a:off x="14130656" y="715572"/>
          <a:ext cx="300082"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solidFill>
                <a:srgbClr val="FF0000"/>
              </a:solidFill>
            </a:rPr>
            <a:t>②</a:t>
          </a:r>
        </a:p>
      </xdr:txBody>
    </xdr:sp>
    <xdr:clientData/>
  </xdr:oneCellAnchor>
  <xdr:oneCellAnchor>
    <xdr:from>
      <xdr:col>60</xdr:col>
      <xdr:colOff>55434</xdr:colOff>
      <xdr:row>7</xdr:row>
      <xdr:rowOff>70751</xdr:rowOff>
    </xdr:from>
    <xdr:ext cx="300082" cy="285527"/>
    <xdr:sp macro="" textlink="">
      <xdr:nvSpPr>
        <xdr:cNvPr id="137" name="テキスト ボックス 136">
          <a:extLst>
            <a:ext uri="{FF2B5EF4-FFF2-40B4-BE49-F238E27FC236}">
              <a16:creationId xmlns:a16="http://schemas.microsoft.com/office/drawing/2014/main" id="{014ECFB9-0543-4CC3-BC40-EDEBF111FFFB}"/>
            </a:ext>
          </a:extLst>
        </xdr:cNvPr>
        <xdr:cNvSpPr txBox="1"/>
      </xdr:nvSpPr>
      <xdr:spPr>
        <a:xfrm>
          <a:off x="13771434" y="1670951"/>
          <a:ext cx="300082"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solidFill>
                <a:srgbClr val="FF0000"/>
              </a:solidFill>
            </a:rPr>
            <a:t>③</a:t>
          </a:r>
        </a:p>
      </xdr:txBody>
    </xdr:sp>
    <xdr:clientData/>
  </xdr:oneCellAnchor>
  <xdr:oneCellAnchor>
    <xdr:from>
      <xdr:col>62</xdr:col>
      <xdr:colOff>186054</xdr:colOff>
      <xdr:row>9</xdr:row>
      <xdr:rowOff>52822</xdr:rowOff>
    </xdr:from>
    <xdr:ext cx="300082" cy="285527"/>
    <xdr:sp macro="" textlink="">
      <xdr:nvSpPr>
        <xdr:cNvPr id="138" name="テキスト ボックス 137">
          <a:extLst>
            <a:ext uri="{FF2B5EF4-FFF2-40B4-BE49-F238E27FC236}">
              <a16:creationId xmlns:a16="http://schemas.microsoft.com/office/drawing/2014/main" id="{F4D883B3-1248-4FAC-9426-52CB857BE4BB}"/>
            </a:ext>
          </a:extLst>
        </xdr:cNvPr>
        <xdr:cNvSpPr txBox="1"/>
      </xdr:nvSpPr>
      <xdr:spPr>
        <a:xfrm>
          <a:off x="14359254" y="2121108"/>
          <a:ext cx="300082"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0">
              <a:solidFill>
                <a:srgbClr val="FF0000"/>
              </a:solidFill>
            </a:rPr>
            <a:t>④</a:t>
          </a:r>
        </a:p>
      </xdr:txBody>
    </xdr:sp>
    <xdr:clientData/>
  </xdr:oneCellAnchor>
  <xdr:oneCellAnchor>
    <xdr:from>
      <xdr:col>64</xdr:col>
      <xdr:colOff>155323</xdr:colOff>
      <xdr:row>1</xdr:row>
      <xdr:rowOff>127324</xdr:rowOff>
    </xdr:from>
    <xdr:ext cx="502061" cy="224998"/>
    <xdr:sp macro="" textlink="'7曲げ破壊'!#REF!">
      <xdr:nvSpPr>
        <xdr:cNvPr id="139" name="テキスト ボックス 138">
          <a:extLst>
            <a:ext uri="{FF2B5EF4-FFF2-40B4-BE49-F238E27FC236}">
              <a16:creationId xmlns:a16="http://schemas.microsoft.com/office/drawing/2014/main" id="{1DA51584-392C-4CC1-B20D-DD50DD799B78}"/>
            </a:ext>
          </a:extLst>
        </xdr:cNvPr>
        <xdr:cNvSpPr txBox="1"/>
      </xdr:nvSpPr>
      <xdr:spPr>
        <a:xfrm>
          <a:off x="14785723" y="355924"/>
          <a:ext cx="50206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044A1B-3B12-4C9F-87C1-C4324D5E946B}" type="TxLink">
            <a:rPr kumimoji="1" lang="en-US" altLang="en-US" sz="900" b="0" i="0" u="none" strike="noStrike">
              <a:solidFill>
                <a:srgbClr val="000000"/>
              </a:solidFill>
              <a:latin typeface="Times New Roman"/>
              <a:ea typeface="游ゴシック"/>
              <a:cs typeface="Times New Roman"/>
            </a:rPr>
            <a:pPr/>
            <a:t>39.200</a:t>
          </a:fld>
          <a:endParaRPr kumimoji="1" lang="ja-JP" altLang="en-US" sz="900" i="0">
            <a:latin typeface="Times New Roman" panose="02020603050405020304" pitchFamily="18" charset="0"/>
            <a:cs typeface="Times New Roman" panose="02020603050405020304" pitchFamily="18" charset="0"/>
          </a:endParaRPr>
        </a:p>
      </xdr:txBody>
    </xdr:sp>
    <xdr:clientData/>
  </xdr:oneCellAnchor>
  <xdr:oneCellAnchor>
    <xdr:from>
      <xdr:col>65</xdr:col>
      <xdr:colOff>140592</xdr:colOff>
      <xdr:row>5</xdr:row>
      <xdr:rowOff>156778</xdr:rowOff>
    </xdr:from>
    <xdr:ext cx="502061" cy="224998"/>
    <xdr:sp macro="" textlink="'7曲げ破壊'!#REF!">
      <xdr:nvSpPr>
        <xdr:cNvPr id="140" name="テキスト ボックス 139">
          <a:extLst>
            <a:ext uri="{FF2B5EF4-FFF2-40B4-BE49-F238E27FC236}">
              <a16:creationId xmlns:a16="http://schemas.microsoft.com/office/drawing/2014/main" id="{3B0545C3-6B9F-4C35-B9FB-28A22FB158A5}"/>
            </a:ext>
          </a:extLst>
        </xdr:cNvPr>
        <xdr:cNvSpPr txBox="1"/>
      </xdr:nvSpPr>
      <xdr:spPr>
        <a:xfrm>
          <a:off x="14999592" y="1299778"/>
          <a:ext cx="50206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172358F-D670-40CE-A80B-726440DF2292}" type="TxLink">
            <a:rPr kumimoji="1" lang="en-US" altLang="en-US" sz="900" b="0" i="0" u="none" strike="noStrike">
              <a:solidFill>
                <a:srgbClr val="000000"/>
              </a:solidFill>
              <a:latin typeface="Times New Roman"/>
              <a:ea typeface="游ゴシック"/>
              <a:cs typeface="Times New Roman"/>
            </a:rPr>
            <a:pPr/>
            <a:t>84.000</a:t>
          </a:fld>
          <a:endParaRPr kumimoji="1" lang="ja-JP" altLang="en-US" sz="900" i="0">
            <a:latin typeface="Times New Roman" panose="02020603050405020304" pitchFamily="18" charset="0"/>
            <a:cs typeface="Times New Roman" panose="02020603050405020304" pitchFamily="18" charset="0"/>
          </a:endParaRPr>
        </a:p>
      </xdr:txBody>
    </xdr:sp>
    <xdr:clientData/>
  </xdr:oneCellAnchor>
  <xdr:oneCellAnchor>
    <xdr:from>
      <xdr:col>65</xdr:col>
      <xdr:colOff>164285</xdr:colOff>
      <xdr:row>6</xdr:row>
      <xdr:rowOff>129886</xdr:rowOff>
    </xdr:from>
    <xdr:ext cx="502061" cy="224998"/>
    <xdr:sp macro="" textlink="'7曲げ破壊'!#REF!">
      <xdr:nvSpPr>
        <xdr:cNvPr id="145" name="テキスト ボックス 144">
          <a:extLst>
            <a:ext uri="{FF2B5EF4-FFF2-40B4-BE49-F238E27FC236}">
              <a16:creationId xmlns:a16="http://schemas.microsoft.com/office/drawing/2014/main" id="{B753515D-1C52-4F23-8EE8-F94E2A51C274}"/>
            </a:ext>
          </a:extLst>
        </xdr:cNvPr>
        <xdr:cNvSpPr txBox="1"/>
      </xdr:nvSpPr>
      <xdr:spPr>
        <a:xfrm>
          <a:off x="15023285" y="1501486"/>
          <a:ext cx="50206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65A7B73-C50E-4BB2-9495-DBFF979479D7}" type="TxLink">
            <a:rPr kumimoji="1" lang="en-US" altLang="en-US" sz="900" b="0" i="0" u="none" strike="noStrike">
              <a:solidFill>
                <a:srgbClr val="000000"/>
              </a:solidFill>
              <a:latin typeface="Times New Roman"/>
              <a:ea typeface="游ゴシック"/>
              <a:cs typeface="Times New Roman"/>
            </a:rPr>
            <a:pPr/>
            <a:t>84.000</a:t>
          </a:fld>
          <a:endParaRPr kumimoji="1" lang="ja-JP" altLang="en-US" sz="900" i="0">
            <a:latin typeface="Times New Roman" panose="02020603050405020304" pitchFamily="18" charset="0"/>
            <a:cs typeface="Times New Roman" panose="02020603050405020304" pitchFamily="18" charset="0"/>
          </a:endParaRPr>
        </a:p>
      </xdr:txBody>
    </xdr:sp>
    <xdr:clientData/>
  </xdr:oneCellAnchor>
  <xdr:oneCellAnchor>
    <xdr:from>
      <xdr:col>66</xdr:col>
      <xdr:colOff>90561</xdr:colOff>
      <xdr:row>11</xdr:row>
      <xdr:rowOff>4383</xdr:rowOff>
    </xdr:from>
    <xdr:ext cx="559769" cy="224998"/>
    <xdr:sp macro="" textlink="'7曲げ破壊'!#REF!">
      <xdr:nvSpPr>
        <xdr:cNvPr id="147" name="テキスト ボックス 146">
          <a:extLst>
            <a:ext uri="{FF2B5EF4-FFF2-40B4-BE49-F238E27FC236}">
              <a16:creationId xmlns:a16="http://schemas.microsoft.com/office/drawing/2014/main" id="{3520112E-1E90-4A1B-A96D-58DBBA4FAB51}"/>
            </a:ext>
          </a:extLst>
        </xdr:cNvPr>
        <xdr:cNvSpPr txBox="1"/>
      </xdr:nvSpPr>
      <xdr:spPr>
        <a:xfrm>
          <a:off x="15178161" y="2529869"/>
          <a:ext cx="559769"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B2314AD-217E-4C23-A789-BF525215F2EE}" type="TxLink">
            <a:rPr kumimoji="1" lang="en-US" altLang="en-US" sz="900" b="0" i="0" u="none" strike="noStrike">
              <a:solidFill>
                <a:srgbClr val="000000"/>
              </a:solidFill>
              <a:latin typeface="Times New Roman"/>
              <a:ea typeface="游ゴシック"/>
              <a:cs typeface="Times New Roman"/>
            </a:rPr>
            <a:pPr/>
            <a:t>130.400</a:t>
          </a:fld>
          <a:endParaRPr kumimoji="1" lang="ja-JP" altLang="en-US" sz="900" i="0"/>
        </a:p>
      </xdr:txBody>
    </xdr:sp>
    <xdr:clientData/>
  </xdr:oneCellAnchor>
  <xdr:oneCellAnchor>
    <xdr:from>
      <xdr:col>53</xdr:col>
      <xdr:colOff>105921</xdr:colOff>
      <xdr:row>6</xdr:row>
      <xdr:rowOff>207259</xdr:rowOff>
    </xdr:from>
    <xdr:ext cx="0" cy="1090702"/>
    <xdr:cxnSp macro="">
      <xdr:nvCxnSpPr>
        <xdr:cNvPr id="153" name="直線コネクタ 152">
          <a:extLst>
            <a:ext uri="{FF2B5EF4-FFF2-40B4-BE49-F238E27FC236}">
              <a16:creationId xmlns:a16="http://schemas.microsoft.com/office/drawing/2014/main" id="{28495A96-90C3-489F-AFDD-15D6639C9A09}"/>
            </a:ext>
          </a:extLst>
        </xdr:cNvPr>
        <xdr:cNvCxnSpPr/>
      </xdr:nvCxnSpPr>
      <xdr:spPr>
        <a:xfrm>
          <a:off x="12221721" y="1578859"/>
          <a:ext cx="0" cy="1090702"/>
        </a:xfrm>
        <a:prstGeom prst="line">
          <a:avLst/>
        </a:prstGeom>
        <a:ln w="3175">
          <a:solidFill>
            <a:schemeClr val="accent1"/>
          </a:solidFill>
          <a:prstDash val="solid"/>
          <a:headEnd type="stealth" w="sm" len="sm"/>
          <a:tailEnd type="stealth" w="sm" len="sm"/>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52</xdr:col>
      <xdr:colOff>135398</xdr:colOff>
      <xdr:row>8</xdr:row>
      <xdr:rowOff>151799</xdr:rowOff>
    </xdr:from>
    <xdr:ext cx="224998" cy="328936"/>
    <xdr:sp macro="" textlink="$AS$5">
      <xdr:nvSpPr>
        <xdr:cNvPr id="154" name="テキスト ボックス 153">
          <a:extLst>
            <a:ext uri="{FF2B5EF4-FFF2-40B4-BE49-F238E27FC236}">
              <a16:creationId xmlns:a16="http://schemas.microsoft.com/office/drawing/2014/main" id="{EDE29AAF-EFA0-4106-BE1D-865F1CBFAE62}"/>
            </a:ext>
          </a:extLst>
        </xdr:cNvPr>
        <xdr:cNvSpPr txBox="1"/>
      </xdr:nvSpPr>
      <xdr:spPr>
        <a:xfrm rot="16200000">
          <a:off x="11970629" y="2043454"/>
          <a:ext cx="32893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2EB93D6-9371-4420-BEC8-78949F0BEE45}" type="TxLink">
            <a:rPr kumimoji="1" lang="en-US" altLang="en-US" sz="900" b="0" i="0" u="none" strike="noStrike">
              <a:solidFill>
                <a:srgbClr val="000000"/>
              </a:solidFill>
              <a:latin typeface="Times New Roman"/>
              <a:ea typeface="游ゴシック"/>
              <a:cs typeface="Times New Roman"/>
            </a:rPr>
            <a:pPr/>
            <a:t>2.6</a:t>
          </a:fld>
          <a:endParaRPr kumimoji="1" lang="ja-JP" altLang="en-US" sz="900" i="1">
            <a:solidFill>
              <a:sysClr val="windowText" lastClr="000000"/>
            </a:solidFill>
          </a:endParaRPr>
        </a:p>
      </xdr:txBody>
    </xdr:sp>
    <xdr:clientData/>
  </xdr:oneCellAnchor>
  <xdr:oneCellAnchor>
    <xdr:from>
      <xdr:col>62</xdr:col>
      <xdr:colOff>226014</xdr:colOff>
      <xdr:row>1</xdr:row>
      <xdr:rowOff>94764</xdr:rowOff>
    </xdr:from>
    <xdr:ext cx="503023" cy="285527"/>
    <xdr:sp macro="" textlink="">
      <xdr:nvSpPr>
        <xdr:cNvPr id="74" name="テキスト ボックス 73">
          <a:extLst>
            <a:ext uri="{FF2B5EF4-FFF2-40B4-BE49-F238E27FC236}">
              <a16:creationId xmlns:a16="http://schemas.microsoft.com/office/drawing/2014/main" id="{9518B9AA-60C2-4356-8065-14070B7C568A}"/>
            </a:ext>
          </a:extLst>
        </xdr:cNvPr>
        <xdr:cNvSpPr txBox="1"/>
      </xdr:nvSpPr>
      <xdr:spPr>
        <a:xfrm>
          <a:off x="14399214" y="323364"/>
          <a:ext cx="503023"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1"/>
            <a:t>p</a:t>
          </a:r>
          <a:r>
            <a:rPr kumimoji="1" lang="en-US" altLang="ja-JP" sz="900" i="1" baseline="-25000"/>
            <a:t>a4</a:t>
          </a:r>
          <a:r>
            <a:rPr kumimoji="1" lang="ja-JP" altLang="en-US" sz="900" i="1" baseline="-25000"/>
            <a:t>上</a:t>
          </a:r>
          <a:r>
            <a:rPr kumimoji="1" lang="ja-JP" altLang="en-US" sz="900" i="1" baseline="0"/>
            <a:t> </a:t>
          </a:r>
          <a:r>
            <a:rPr kumimoji="1" lang="en-US" altLang="ja-JP" sz="900" i="1" baseline="0"/>
            <a:t>=</a:t>
          </a:r>
          <a:endParaRPr kumimoji="1" lang="ja-JP" altLang="en-US" sz="900" i="1" baseline="0"/>
        </a:p>
      </xdr:txBody>
    </xdr:sp>
    <xdr:clientData/>
  </xdr:oneCellAnchor>
  <xdr:oneCellAnchor>
    <xdr:from>
      <xdr:col>52</xdr:col>
      <xdr:colOff>70078</xdr:colOff>
      <xdr:row>4</xdr:row>
      <xdr:rowOff>1214</xdr:rowOff>
    </xdr:from>
    <xdr:ext cx="224998" cy="328936"/>
    <xdr:sp macro="" textlink="'7曲げ破壊'!#REF!">
      <xdr:nvSpPr>
        <xdr:cNvPr id="2" name="テキスト ボックス 1">
          <a:extLst>
            <a:ext uri="{FF2B5EF4-FFF2-40B4-BE49-F238E27FC236}">
              <a16:creationId xmlns:a16="http://schemas.microsoft.com/office/drawing/2014/main" id="{EAD7F861-D7F3-A746-A996-214B329DD76C}"/>
            </a:ext>
          </a:extLst>
        </xdr:cNvPr>
        <xdr:cNvSpPr txBox="1"/>
      </xdr:nvSpPr>
      <xdr:spPr>
        <a:xfrm rot="16200000">
          <a:off x="11905309" y="967583"/>
          <a:ext cx="32893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AFE761C-BBC7-46C6-9E6B-8CC5571C64F5}" type="TxLink">
            <a:rPr kumimoji="1" lang="en-US" altLang="en-US" sz="900" b="0" i="0" u="none" strike="noStrike">
              <a:solidFill>
                <a:srgbClr val="000000"/>
              </a:solidFill>
              <a:latin typeface="Times New Roman"/>
              <a:ea typeface="游ゴシック"/>
              <a:cs typeface="Times New Roman"/>
            </a:rPr>
            <a:pPr/>
            <a:t>2.8</a:t>
          </a:fld>
          <a:endParaRPr kumimoji="1" lang="ja-JP" altLang="en-US" sz="900" i="1">
            <a:solidFill>
              <a:sysClr val="windowText" lastClr="000000"/>
            </a:solidFill>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ユーザー定義 1">
      <a:majorFont>
        <a:latin typeface="Times New Roman"/>
        <a:ea typeface="游ゴシック"/>
        <a:cs typeface=""/>
      </a:majorFont>
      <a:minorFont>
        <a:latin typeface="Times New Roman"/>
        <a:ea typeface="游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e-note.com/heaving.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2759-514D-4C9C-A3DD-7D1C2E1581B5}">
  <dimension ref="A1:BT195"/>
  <sheetViews>
    <sheetView showGridLines="0" tabSelected="1" view="pageBreakPreview" zoomScale="70" zoomScaleNormal="60" zoomScaleSheetLayoutView="70" workbookViewId="0">
      <selection activeCell="A2" sqref="A2"/>
    </sheetView>
  </sheetViews>
  <sheetFormatPr defaultRowHeight="18"/>
  <cols>
    <col min="1" max="105" width="3" customWidth="1"/>
  </cols>
  <sheetData>
    <row r="1" spans="1:72">
      <c r="A1" t="s">
        <v>0</v>
      </c>
      <c r="AA1" s="1" t="s">
        <v>1</v>
      </c>
    </row>
    <row r="2" spans="1:72">
      <c r="C2" t="s">
        <v>80</v>
      </c>
      <c r="AJ2" t="s">
        <v>148</v>
      </c>
    </row>
    <row r="3" spans="1:72">
      <c r="B3" t="s">
        <v>81</v>
      </c>
      <c r="AK3" t="s">
        <v>217</v>
      </c>
    </row>
    <row r="5" spans="1:72">
      <c r="A5" t="s">
        <v>26</v>
      </c>
      <c r="Q5" s="4"/>
      <c r="R5" s="5"/>
      <c r="S5" s="5"/>
      <c r="T5" s="5"/>
      <c r="U5" s="5"/>
      <c r="V5" s="5"/>
      <c r="W5" s="5"/>
      <c r="X5" s="5"/>
      <c r="Y5" s="5"/>
      <c r="Z5" s="5"/>
      <c r="AA5" s="5"/>
      <c r="AB5" s="5"/>
      <c r="AC5" s="5"/>
      <c r="AD5" s="5"/>
      <c r="AE5" s="5"/>
      <c r="AF5" s="5"/>
      <c r="AG5" s="5"/>
      <c r="AH5" s="6"/>
      <c r="AK5" t="s">
        <v>218</v>
      </c>
      <c r="AZ5" s="4"/>
      <c r="BA5" s="5"/>
      <c r="BB5" s="5"/>
      <c r="BC5" s="5"/>
      <c r="BD5" s="5"/>
      <c r="BE5" s="5"/>
      <c r="BF5" s="5"/>
      <c r="BG5" s="5"/>
      <c r="BH5" s="5"/>
      <c r="BI5" s="5"/>
      <c r="BJ5" s="5"/>
      <c r="BK5" s="5"/>
      <c r="BL5" s="5"/>
      <c r="BM5" s="5"/>
      <c r="BN5" s="5"/>
      <c r="BO5" s="5"/>
      <c r="BP5" s="5"/>
      <c r="BQ5" s="6"/>
    </row>
    <row r="6" spans="1:72">
      <c r="B6" t="s">
        <v>27</v>
      </c>
      <c r="I6" s="89" t="s">
        <v>12</v>
      </c>
      <c r="J6" s="89"/>
      <c r="K6" s="12" t="s">
        <v>3</v>
      </c>
      <c r="L6" s="103">
        <f>D25</f>
        <v>6.5</v>
      </c>
      <c r="M6" s="104"/>
      <c r="N6" s="104"/>
      <c r="O6" s="12" t="s">
        <v>19</v>
      </c>
      <c r="Q6" s="7"/>
      <c r="AH6" s="8"/>
      <c r="AL6" s="89" t="s">
        <v>7</v>
      </c>
      <c r="AM6" s="89"/>
      <c r="AN6" s="12" t="s">
        <v>3</v>
      </c>
      <c r="AO6" t="s">
        <v>187</v>
      </c>
      <c r="AP6" s="12" t="s">
        <v>202</v>
      </c>
      <c r="AZ6" s="7"/>
      <c r="BQ6" s="8"/>
    </row>
    <row r="7" spans="1:72">
      <c r="B7" t="s">
        <v>28</v>
      </c>
      <c r="Q7" s="7"/>
      <c r="AH7" s="8"/>
      <c r="AN7" s="12" t="s">
        <v>3</v>
      </c>
      <c r="AO7" t="s">
        <v>187</v>
      </c>
      <c r="AP7" t="s">
        <v>17</v>
      </c>
      <c r="AQ7" s="99">
        <f>L8</f>
        <v>2.8</v>
      </c>
      <c r="AR7" s="99"/>
      <c r="AS7" t="s">
        <v>23</v>
      </c>
      <c r="AT7" s="2" t="s">
        <v>15</v>
      </c>
      <c r="AU7" s="99">
        <f>L12</f>
        <v>9.3000000000000007</v>
      </c>
      <c r="AV7" s="99"/>
      <c r="AW7" t="s">
        <v>23</v>
      </c>
      <c r="AX7" s="12" t="s">
        <v>13</v>
      </c>
      <c r="AZ7" s="7"/>
      <c r="BQ7" s="8"/>
    </row>
    <row r="8" spans="1:72">
      <c r="I8" s="102" t="s">
        <v>201</v>
      </c>
      <c r="J8" s="102"/>
      <c r="K8" s="12" t="s">
        <v>3</v>
      </c>
      <c r="L8" s="103">
        <f>SUM(D24:E24)</f>
        <v>2.8</v>
      </c>
      <c r="M8" s="104"/>
      <c r="N8" s="104"/>
      <c r="O8" s="12" t="s">
        <v>19</v>
      </c>
      <c r="Q8" s="7"/>
      <c r="AH8" s="8"/>
      <c r="AL8" s="16"/>
      <c r="AM8" s="16"/>
      <c r="AN8" s="12" t="s">
        <v>3</v>
      </c>
      <c r="AO8" s="92">
        <f>SQRT(AQ7^2+AU7^2)</f>
        <v>9.712363255150624</v>
      </c>
      <c r="AP8" s="92"/>
      <c r="AQ8" s="92"/>
      <c r="AR8" s="12" t="s">
        <v>19</v>
      </c>
      <c r="AS8" s="2"/>
      <c r="AV8" s="37"/>
      <c r="AW8" s="2"/>
      <c r="AX8" s="2"/>
      <c r="AY8" s="23"/>
      <c r="AZ8" s="7"/>
      <c r="BQ8" s="8"/>
    </row>
    <row r="9" spans="1:72">
      <c r="B9" s="17"/>
      <c r="C9" s="17"/>
      <c r="D9" s="17"/>
      <c r="E9" s="18"/>
      <c r="F9" s="17"/>
      <c r="Q9" s="7"/>
      <c r="AH9" s="8"/>
      <c r="AV9" s="37"/>
      <c r="AW9" s="2"/>
      <c r="AX9" s="2"/>
      <c r="AY9" s="23"/>
      <c r="AZ9" s="7"/>
      <c r="BQ9" s="8"/>
      <c r="BT9" s="17"/>
    </row>
    <row r="10" spans="1:72">
      <c r="B10" t="s">
        <v>133</v>
      </c>
      <c r="I10" s="89" t="s">
        <v>200</v>
      </c>
      <c r="J10" s="89"/>
      <c r="K10" s="12" t="s">
        <v>3</v>
      </c>
      <c r="L10" s="94">
        <v>3</v>
      </c>
      <c r="M10" s="105"/>
      <c r="N10" s="105"/>
      <c r="O10" s="12" t="s">
        <v>19</v>
      </c>
      <c r="Q10" s="7"/>
      <c r="AH10" s="8"/>
      <c r="AK10" t="s">
        <v>219</v>
      </c>
      <c r="AZ10" s="7"/>
      <c r="BQ10" s="8"/>
    </row>
    <row r="11" spans="1:72">
      <c r="Q11" s="7"/>
      <c r="AH11" s="8"/>
      <c r="AL11" s="89" t="s">
        <v>16</v>
      </c>
      <c r="AM11" s="89"/>
      <c r="AN11" s="99" t="s">
        <v>3</v>
      </c>
      <c r="AO11" s="99" t="s">
        <v>21</v>
      </c>
      <c r="AP11" s="99"/>
      <c r="AQ11" s="106" t="s">
        <v>201</v>
      </c>
      <c r="AR11" s="106"/>
      <c r="AS11" s="99" t="s">
        <v>13</v>
      </c>
      <c r="AZ11" s="7"/>
      <c r="BQ11" s="8"/>
    </row>
    <row r="12" spans="1:72">
      <c r="B12" t="s">
        <v>30</v>
      </c>
      <c r="I12" s="89" t="s">
        <v>31</v>
      </c>
      <c r="J12" s="89"/>
      <c r="K12" s="12" t="s">
        <v>3</v>
      </c>
      <c r="L12" s="105">
        <v>9.3000000000000007</v>
      </c>
      <c r="M12" s="105"/>
      <c r="N12" s="105"/>
      <c r="O12" s="12" t="s">
        <v>19</v>
      </c>
      <c r="Q12" s="7"/>
      <c r="AH12" s="8"/>
      <c r="AL12" s="89"/>
      <c r="AM12" s="89"/>
      <c r="AN12" s="99"/>
      <c r="AO12" s="99"/>
      <c r="AP12" s="99"/>
      <c r="AQ12" s="89" t="s">
        <v>7</v>
      </c>
      <c r="AR12" s="89"/>
      <c r="AS12" s="99"/>
      <c r="AZ12" s="7"/>
      <c r="BQ12" s="8"/>
    </row>
    <row r="13" spans="1:72">
      <c r="Q13" s="7"/>
      <c r="AH13" s="8"/>
      <c r="AN13" s="112" t="s">
        <v>3</v>
      </c>
      <c r="AO13" s="99" t="s">
        <v>21</v>
      </c>
      <c r="AP13" s="99"/>
      <c r="AQ13" s="113">
        <f>L8</f>
        <v>2.8</v>
      </c>
      <c r="AR13" s="113"/>
      <c r="AS13" s="99" t="s">
        <v>13</v>
      </c>
      <c r="AZ13" s="7"/>
      <c r="BQ13" s="8"/>
    </row>
    <row r="14" spans="1:72">
      <c r="B14" t="s">
        <v>29</v>
      </c>
      <c r="I14" s="89" t="s">
        <v>10</v>
      </c>
      <c r="J14" s="89"/>
      <c r="K14" s="12" t="s">
        <v>3</v>
      </c>
      <c r="L14" s="105">
        <v>10</v>
      </c>
      <c r="M14" s="105"/>
      <c r="N14" s="105"/>
      <c r="O14" s="12" t="s">
        <v>20</v>
      </c>
      <c r="Q14" s="7"/>
      <c r="AH14" s="8"/>
      <c r="AN14" s="112"/>
      <c r="AO14" s="99"/>
      <c r="AP14" s="99"/>
      <c r="AQ14" s="92">
        <f>AO8</f>
        <v>9.712363255150624</v>
      </c>
      <c r="AR14" s="92"/>
      <c r="AS14" s="99"/>
      <c r="AZ14" s="7"/>
      <c r="BQ14" s="8"/>
    </row>
    <row r="15" spans="1:72">
      <c r="I15" s="89"/>
      <c r="J15" s="89"/>
      <c r="K15" s="12"/>
      <c r="L15" s="12"/>
      <c r="M15" s="12"/>
      <c r="N15" s="12"/>
      <c r="Q15" s="9"/>
      <c r="R15" s="10"/>
      <c r="S15" s="10"/>
      <c r="T15" s="10"/>
      <c r="U15" s="10"/>
      <c r="V15" s="10"/>
      <c r="W15" s="10"/>
      <c r="X15" s="10"/>
      <c r="Y15" s="10"/>
      <c r="Z15" s="10"/>
      <c r="AA15" s="10"/>
      <c r="AB15" s="10"/>
      <c r="AC15" s="10"/>
      <c r="AD15" s="10"/>
      <c r="AE15" s="10"/>
      <c r="AF15" s="10"/>
      <c r="AG15" s="10"/>
      <c r="AH15" s="11"/>
      <c r="AN15" s="12" t="s">
        <v>3</v>
      </c>
      <c r="AO15" s="92">
        <f>ACOS(AQ13/AQ14)</f>
        <v>1.2783533393428601</v>
      </c>
      <c r="AP15" s="92"/>
      <c r="AQ15" s="92"/>
      <c r="AR15" s="12" t="s">
        <v>22</v>
      </c>
      <c r="AY15" s="23"/>
      <c r="AZ15" s="7"/>
      <c r="BQ15" s="8"/>
    </row>
    <row r="16" spans="1:72">
      <c r="AU16" s="12"/>
      <c r="AV16" s="12"/>
      <c r="AW16" s="12"/>
      <c r="AX16" s="12"/>
      <c r="AZ16" s="7"/>
      <c r="BQ16" s="8"/>
    </row>
    <row r="17" spans="1:69">
      <c r="B17" t="s">
        <v>70</v>
      </c>
      <c r="AK17" t="s">
        <v>147</v>
      </c>
      <c r="AU17" s="12"/>
      <c r="AV17" s="12"/>
      <c r="AW17" s="12"/>
      <c r="AX17" s="12"/>
      <c r="AZ17" s="7"/>
      <c r="BQ17" s="8"/>
    </row>
    <row r="18" spans="1:69">
      <c r="D18" s="81" t="s">
        <v>77</v>
      </c>
      <c r="E18" s="82"/>
      <c r="F18" s="81" t="s">
        <v>78</v>
      </c>
      <c r="G18" s="107"/>
      <c r="H18" s="81" t="s">
        <v>82</v>
      </c>
      <c r="I18" s="107"/>
      <c r="J18" s="107"/>
      <c r="K18" s="82"/>
      <c r="L18" s="81" t="s">
        <v>84</v>
      </c>
      <c r="M18" s="107"/>
      <c r="N18" s="107"/>
      <c r="O18" s="82"/>
      <c r="P18" s="108"/>
      <c r="Q18" s="109"/>
      <c r="R18" s="109"/>
      <c r="S18" s="110"/>
      <c r="T18" s="81"/>
      <c r="U18" s="107"/>
      <c r="V18" s="107"/>
      <c r="W18" s="82"/>
      <c r="X18" s="81" t="s">
        <v>86</v>
      </c>
      <c r="Y18" s="107"/>
      <c r="Z18" s="107"/>
      <c r="AA18" s="82"/>
      <c r="AB18" s="81" t="s">
        <v>88</v>
      </c>
      <c r="AC18" s="82"/>
      <c r="AD18" s="81" t="s">
        <v>89</v>
      </c>
      <c r="AE18" s="107"/>
      <c r="AF18" s="82"/>
      <c r="AG18" s="286"/>
      <c r="AH18" s="286"/>
      <c r="AL18" s="89" t="s">
        <v>4</v>
      </c>
      <c r="AM18" s="89"/>
      <c r="AN18" s="99" t="s">
        <v>3</v>
      </c>
      <c r="AO18" s="111" t="s">
        <v>196</v>
      </c>
      <c r="AP18" s="111"/>
      <c r="AQ18" s="111"/>
      <c r="AR18" s="111"/>
      <c r="AS18" s="111"/>
      <c r="AT18" s="111"/>
      <c r="AU18" s="111"/>
      <c r="AZ18" s="9"/>
      <c r="BA18" s="10"/>
      <c r="BB18" s="10"/>
      <c r="BC18" s="10"/>
      <c r="BD18" s="10"/>
      <c r="BE18" s="10"/>
      <c r="BF18" s="10"/>
      <c r="BG18" s="10"/>
      <c r="BH18" s="10"/>
      <c r="BI18" s="10"/>
      <c r="BJ18" s="10"/>
      <c r="BK18" s="10"/>
      <c r="BL18" s="10"/>
      <c r="BM18" s="10"/>
      <c r="BN18" s="10"/>
      <c r="BO18" s="10"/>
      <c r="BP18" s="10"/>
      <c r="BQ18" s="11"/>
    </row>
    <row r="19" spans="1:69">
      <c r="D19" s="83" t="s">
        <v>34</v>
      </c>
      <c r="E19" s="84"/>
      <c r="F19" s="114"/>
      <c r="G19" s="99"/>
      <c r="H19" s="114"/>
      <c r="I19" s="99"/>
      <c r="J19" s="89"/>
      <c r="K19" s="84"/>
      <c r="L19" s="114" t="s">
        <v>11</v>
      </c>
      <c r="M19" s="99"/>
      <c r="N19" s="99"/>
      <c r="O19" s="115"/>
      <c r="P19" s="114" t="s">
        <v>122</v>
      </c>
      <c r="Q19" s="99"/>
      <c r="R19" s="99"/>
      <c r="S19" s="115"/>
      <c r="T19" s="116" t="s">
        <v>123</v>
      </c>
      <c r="U19" s="99"/>
      <c r="V19" s="99"/>
      <c r="W19" s="115"/>
      <c r="X19" s="117" t="s">
        <v>87</v>
      </c>
      <c r="Y19" s="118"/>
      <c r="Z19" s="118"/>
      <c r="AA19" s="119"/>
      <c r="AB19" s="83" t="s">
        <v>67</v>
      </c>
      <c r="AC19" s="84"/>
      <c r="AD19" s="83" t="s">
        <v>127</v>
      </c>
      <c r="AE19" s="89"/>
      <c r="AF19" s="84"/>
      <c r="AG19" s="287"/>
      <c r="AH19" s="287"/>
      <c r="AL19" s="89"/>
      <c r="AM19" s="89"/>
      <c r="AN19" s="99"/>
      <c r="AO19" s="111"/>
      <c r="AP19" s="111"/>
      <c r="AQ19" s="111"/>
      <c r="AR19" s="111"/>
      <c r="AS19" s="111"/>
      <c r="AT19" s="111"/>
      <c r="AU19" s="111"/>
    </row>
    <row r="20" spans="1:69">
      <c r="D20" s="120" t="s">
        <v>35</v>
      </c>
      <c r="E20" s="121"/>
      <c r="F20" s="120"/>
      <c r="G20" s="113"/>
      <c r="H20" s="120"/>
      <c r="I20" s="113"/>
      <c r="J20" s="113" t="s">
        <v>35</v>
      </c>
      <c r="K20" s="121"/>
      <c r="L20" s="120" t="s">
        <v>85</v>
      </c>
      <c r="M20" s="113"/>
      <c r="N20" s="113"/>
      <c r="O20" s="121"/>
      <c r="P20" s="120" t="s">
        <v>33</v>
      </c>
      <c r="Q20" s="113"/>
      <c r="R20" s="113"/>
      <c r="S20" s="121"/>
      <c r="T20" s="120" t="s">
        <v>33</v>
      </c>
      <c r="U20" s="113"/>
      <c r="V20" s="113"/>
      <c r="W20" s="121"/>
      <c r="X20" s="120" t="s">
        <v>141</v>
      </c>
      <c r="Y20" s="113"/>
      <c r="Z20" s="113"/>
      <c r="AA20" s="121"/>
      <c r="AB20" s="85" t="s">
        <v>33</v>
      </c>
      <c r="AC20" s="86"/>
      <c r="AD20" s="85" t="s">
        <v>33</v>
      </c>
      <c r="AE20" s="122"/>
      <c r="AF20" s="86"/>
      <c r="AG20" s="288"/>
      <c r="AH20" s="288"/>
      <c r="AN20" s="99" t="s">
        <v>3</v>
      </c>
      <c r="AO20" s="123" t="s">
        <v>7</v>
      </c>
      <c r="AP20" s="99" t="s">
        <v>17</v>
      </c>
      <c r="AQ20" s="3" t="s">
        <v>14</v>
      </c>
      <c r="AR20" s="99" t="s">
        <v>15</v>
      </c>
      <c r="AS20" s="89" t="s">
        <v>16</v>
      </c>
      <c r="AT20" s="99" t="s">
        <v>13</v>
      </c>
      <c r="AU20" s="89" t="s">
        <v>59</v>
      </c>
      <c r="AW20" s="99" t="s">
        <v>3</v>
      </c>
      <c r="AX20" s="92">
        <f>AO8</f>
        <v>9.712363255150624</v>
      </c>
      <c r="AY20" s="92"/>
      <c r="AZ20" s="99" t="s">
        <v>17</v>
      </c>
      <c r="BA20" s="100">
        <f>PI()</f>
        <v>3.1415926535897931</v>
      </c>
      <c r="BB20" s="100"/>
      <c r="BC20" s="99" t="s">
        <v>15</v>
      </c>
      <c r="BD20" s="92">
        <f>AO15</f>
        <v>1.2783533393428601</v>
      </c>
      <c r="BE20" s="92"/>
      <c r="BF20" s="99" t="s">
        <v>13</v>
      </c>
      <c r="BG20" s="98">
        <f>BB23</f>
        <v>15</v>
      </c>
      <c r="BH20" s="99"/>
      <c r="BI20" s="99" t="s">
        <v>39</v>
      </c>
      <c r="BJ20" s="92">
        <f>AO8</f>
        <v>9.712363255150624</v>
      </c>
      <c r="BK20" s="92"/>
      <c r="BL20" s="99" t="s">
        <v>3</v>
      </c>
      <c r="BM20" s="92">
        <f>AX20*(BA20/BA21+BD20)*BG20*BJ20</f>
        <v>4031.4043201016198</v>
      </c>
      <c r="BN20" s="92"/>
      <c r="BO20" s="92"/>
      <c r="BP20" s="98" t="s">
        <v>203</v>
      </c>
      <c r="BQ20" s="99"/>
    </row>
    <row r="21" spans="1:69">
      <c r="B21" s="93" t="s">
        <v>71</v>
      </c>
      <c r="C21" s="93"/>
      <c r="D21" s="94">
        <v>1</v>
      </c>
      <c r="E21" s="94"/>
      <c r="F21" s="95" t="s">
        <v>79</v>
      </c>
      <c r="G21" s="95"/>
      <c r="H21" s="96" t="s">
        <v>83</v>
      </c>
      <c r="I21" s="96"/>
      <c r="J21" s="97" t="str">
        <f t="shared" ref="J21:J24" si="0">IF(H21="なし","-",D21)</f>
        <v>-</v>
      </c>
      <c r="K21" s="97"/>
      <c r="L21" s="87">
        <v>16</v>
      </c>
      <c r="M21" s="87"/>
      <c r="N21" s="87"/>
      <c r="O21" s="87"/>
      <c r="P21" s="87">
        <f t="shared" ref="P21:P24" si="1">D21*L21</f>
        <v>16</v>
      </c>
      <c r="Q21" s="87"/>
      <c r="R21" s="87"/>
      <c r="S21" s="87"/>
      <c r="T21" s="88">
        <f>P21</f>
        <v>16</v>
      </c>
      <c r="U21" s="88"/>
      <c r="V21" s="88"/>
      <c r="W21" s="88"/>
      <c r="X21" s="87">
        <v>0</v>
      </c>
      <c r="Y21" s="87"/>
      <c r="Z21" s="87"/>
      <c r="AA21" s="87"/>
      <c r="AB21" s="87">
        <v>10</v>
      </c>
      <c r="AC21" s="87"/>
      <c r="AD21" s="87">
        <v>300</v>
      </c>
      <c r="AE21" s="87"/>
      <c r="AF21" s="87"/>
      <c r="AG21" s="289"/>
      <c r="AH21" s="289"/>
      <c r="AN21" s="99"/>
      <c r="AO21" s="123"/>
      <c r="AP21" s="99"/>
      <c r="AQ21" s="2">
        <v>2</v>
      </c>
      <c r="AR21" s="99"/>
      <c r="AS21" s="89"/>
      <c r="AT21" s="99"/>
      <c r="AU21" s="89"/>
      <c r="AW21" s="99"/>
      <c r="AX21" s="92"/>
      <c r="AY21" s="92"/>
      <c r="AZ21" s="99"/>
      <c r="BA21" s="98">
        <v>2</v>
      </c>
      <c r="BB21" s="98"/>
      <c r="BC21" s="99"/>
      <c r="BD21" s="92"/>
      <c r="BE21" s="92"/>
      <c r="BF21" s="99"/>
      <c r="BG21" s="99"/>
      <c r="BH21" s="99"/>
      <c r="BI21" s="99"/>
      <c r="BJ21" s="92"/>
      <c r="BK21" s="92"/>
      <c r="BL21" s="99"/>
      <c r="BM21" s="92"/>
      <c r="BN21" s="92"/>
      <c r="BO21" s="92"/>
      <c r="BP21" s="99"/>
      <c r="BQ21" s="99"/>
    </row>
    <row r="22" spans="1:69">
      <c r="B22" s="93" t="s">
        <v>72</v>
      </c>
      <c r="C22" s="93"/>
      <c r="D22" s="94">
        <v>1.5</v>
      </c>
      <c r="E22" s="94"/>
      <c r="F22" s="95" t="s">
        <v>79</v>
      </c>
      <c r="G22" s="95"/>
      <c r="H22" s="96" t="s">
        <v>83</v>
      </c>
      <c r="I22" s="96"/>
      <c r="J22" s="97" t="str">
        <f t="shared" si="0"/>
        <v>-</v>
      </c>
      <c r="K22" s="97"/>
      <c r="L22" s="87">
        <v>16</v>
      </c>
      <c r="M22" s="87"/>
      <c r="N22" s="87"/>
      <c r="O22" s="87"/>
      <c r="P22" s="87">
        <f t="shared" si="1"/>
        <v>24</v>
      </c>
      <c r="Q22" s="87"/>
      <c r="R22" s="87"/>
      <c r="S22" s="87"/>
      <c r="T22" s="88">
        <f>P22+T21</f>
        <v>40</v>
      </c>
      <c r="U22" s="88"/>
      <c r="V22" s="88"/>
      <c r="W22" s="88"/>
      <c r="X22" s="87">
        <v>0</v>
      </c>
      <c r="Y22" s="87"/>
      <c r="Z22" s="87"/>
      <c r="AA22" s="87"/>
      <c r="AB22" s="87">
        <v>12</v>
      </c>
      <c r="AC22" s="87"/>
      <c r="AD22" s="87">
        <v>400</v>
      </c>
      <c r="AE22" s="87"/>
      <c r="AF22" s="87"/>
      <c r="AG22" s="289"/>
      <c r="AH22" s="289"/>
      <c r="AM22" t="s">
        <v>6</v>
      </c>
    </row>
    <row r="23" spans="1:69">
      <c r="B23" s="93" t="s">
        <v>73</v>
      </c>
      <c r="C23" s="93"/>
      <c r="D23" s="94">
        <v>1.2</v>
      </c>
      <c r="E23" s="94"/>
      <c r="F23" s="95" t="s">
        <v>79</v>
      </c>
      <c r="G23" s="95"/>
      <c r="H23" s="96" t="s">
        <v>83</v>
      </c>
      <c r="I23" s="96"/>
      <c r="J23" s="97" t="str">
        <f t="shared" si="0"/>
        <v>-</v>
      </c>
      <c r="K23" s="97"/>
      <c r="L23" s="87">
        <v>16</v>
      </c>
      <c r="M23" s="87"/>
      <c r="N23" s="87"/>
      <c r="O23" s="87"/>
      <c r="P23" s="87">
        <f t="shared" si="1"/>
        <v>19.2</v>
      </c>
      <c r="Q23" s="87"/>
      <c r="R23" s="87"/>
      <c r="S23" s="87"/>
      <c r="T23" s="88">
        <f>P23+T22</f>
        <v>59.2</v>
      </c>
      <c r="U23" s="88"/>
      <c r="V23" s="88"/>
      <c r="W23" s="88"/>
      <c r="X23" s="87">
        <v>0</v>
      </c>
      <c r="Y23" s="87"/>
      <c r="Z23" s="87"/>
      <c r="AA23" s="87"/>
      <c r="AB23" s="87">
        <v>15</v>
      </c>
      <c r="AC23" s="87"/>
      <c r="AD23" s="87">
        <v>500</v>
      </c>
      <c r="AE23" s="87"/>
      <c r="AF23" s="87"/>
      <c r="AG23" s="289"/>
      <c r="AH23" s="289"/>
      <c r="AM23" s="89" t="s">
        <v>58</v>
      </c>
      <c r="AN23" s="89"/>
      <c r="AO23" t="s">
        <v>220</v>
      </c>
      <c r="AY23" s="89" t="s">
        <v>58</v>
      </c>
      <c r="AZ23" s="89"/>
      <c r="BA23" t="s">
        <v>3</v>
      </c>
      <c r="BB23" s="90">
        <f>AB26</f>
        <v>15</v>
      </c>
      <c r="BC23" s="91"/>
      <c r="BD23" s="12"/>
    </row>
    <row r="24" spans="1:69">
      <c r="B24" s="93" t="s">
        <v>75</v>
      </c>
      <c r="C24" s="93"/>
      <c r="D24" s="94">
        <v>2.8</v>
      </c>
      <c r="E24" s="94"/>
      <c r="F24" s="95" t="s">
        <v>79</v>
      </c>
      <c r="G24" s="95"/>
      <c r="H24" s="96" t="s">
        <v>83</v>
      </c>
      <c r="I24" s="96"/>
      <c r="J24" s="97" t="str">
        <f t="shared" si="0"/>
        <v>-</v>
      </c>
      <c r="K24" s="97"/>
      <c r="L24" s="87">
        <v>16</v>
      </c>
      <c r="M24" s="87"/>
      <c r="N24" s="87"/>
      <c r="O24" s="87"/>
      <c r="P24" s="87">
        <f t="shared" si="1"/>
        <v>44.8</v>
      </c>
      <c r="Q24" s="87"/>
      <c r="R24" s="87"/>
      <c r="S24" s="87"/>
      <c r="T24" s="88">
        <f>P24+T23</f>
        <v>104</v>
      </c>
      <c r="U24" s="88"/>
      <c r="V24" s="88"/>
      <c r="W24" s="88"/>
      <c r="X24" s="87">
        <v>0</v>
      </c>
      <c r="Y24" s="87"/>
      <c r="Z24" s="87"/>
      <c r="AA24" s="87"/>
      <c r="AB24" s="87">
        <v>15</v>
      </c>
      <c r="AC24" s="87"/>
      <c r="AD24" s="87">
        <v>500</v>
      </c>
      <c r="AE24" s="87"/>
      <c r="AF24" s="87"/>
      <c r="AG24" s="289"/>
      <c r="AH24" s="289"/>
      <c r="AM24" s="16"/>
      <c r="AN24" s="16"/>
      <c r="AP24" t="s">
        <v>224</v>
      </c>
    </row>
    <row r="25" spans="1:69">
      <c r="B25" s="127" t="s">
        <v>74</v>
      </c>
      <c r="C25" s="127"/>
      <c r="D25" s="103">
        <f>SUM(D21:E24)</f>
        <v>6.5</v>
      </c>
      <c r="E25" s="103"/>
      <c r="F25" s="128"/>
      <c r="G25" s="128"/>
      <c r="H25" s="128"/>
      <c r="I25" s="128"/>
      <c r="J25" s="103">
        <f>SUM(J21:K24)</f>
        <v>0</v>
      </c>
      <c r="K25" s="103"/>
      <c r="L25" s="88"/>
      <c r="M25" s="88"/>
      <c r="N25" s="88"/>
      <c r="O25" s="88"/>
      <c r="P25" s="88"/>
      <c r="Q25" s="88"/>
      <c r="R25" s="88"/>
      <c r="S25" s="88"/>
      <c r="T25" s="88"/>
      <c r="U25" s="88"/>
      <c r="V25" s="88"/>
      <c r="W25" s="88"/>
      <c r="X25" s="88"/>
      <c r="Y25" s="88"/>
      <c r="Z25" s="88"/>
      <c r="AA25" s="88"/>
      <c r="AB25" s="88"/>
      <c r="AC25" s="88"/>
      <c r="AD25" s="88"/>
      <c r="AE25" s="88"/>
      <c r="AF25" s="88"/>
      <c r="AG25" s="290"/>
      <c r="AH25" s="290"/>
    </row>
    <row r="26" spans="1:69">
      <c r="B26" s="93" t="s">
        <v>76</v>
      </c>
      <c r="C26" s="93"/>
      <c r="D26" s="94">
        <v>10</v>
      </c>
      <c r="E26" s="94"/>
      <c r="F26" s="95" t="s">
        <v>79</v>
      </c>
      <c r="G26" s="95"/>
      <c r="H26" s="96" t="s">
        <v>83</v>
      </c>
      <c r="I26" s="96"/>
      <c r="J26" s="97" t="str">
        <f>IF(H26="なし","-",D26)</f>
        <v>-</v>
      </c>
      <c r="K26" s="97"/>
      <c r="L26" s="87">
        <v>16</v>
      </c>
      <c r="M26" s="87"/>
      <c r="N26" s="87"/>
      <c r="O26" s="87"/>
      <c r="P26" s="87">
        <f>D26*L26</f>
        <v>160</v>
      </c>
      <c r="Q26" s="87"/>
      <c r="R26" s="87"/>
      <c r="S26" s="87"/>
      <c r="T26" s="88">
        <f>P26+T24</f>
        <v>264</v>
      </c>
      <c r="U26" s="88"/>
      <c r="V26" s="88"/>
      <c r="W26" s="88"/>
      <c r="X26" s="87">
        <v>0</v>
      </c>
      <c r="Y26" s="87"/>
      <c r="Z26" s="87"/>
      <c r="AA26" s="87"/>
      <c r="AB26" s="87">
        <v>15</v>
      </c>
      <c r="AC26" s="87"/>
      <c r="AD26" s="87">
        <v>500</v>
      </c>
      <c r="AE26" s="87"/>
      <c r="AF26" s="87"/>
      <c r="AG26" s="289"/>
      <c r="AH26" s="289"/>
      <c r="AK26" t="s">
        <v>213</v>
      </c>
    </row>
    <row r="27" spans="1:69">
      <c r="AL27" s="89" t="s">
        <v>5</v>
      </c>
      <c r="AM27" s="89"/>
      <c r="AN27" s="99" t="s">
        <v>3</v>
      </c>
      <c r="AO27" s="89" t="s">
        <v>8</v>
      </c>
      <c r="AP27" s="3" t="s">
        <v>7</v>
      </c>
      <c r="AR27" s="99" t="s">
        <v>3</v>
      </c>
      <c r="AS27" s="89" t="s">
        <v>18</v>
      </c>
      <c r="AT27" s="89"/>
      <c r="AU27" s="89"/>
      <c r="AV27" s="89"/>
      <c r="AW27" s="3" t="s">
        <v>7</v>
      </c>
      <c r="AY27" s="99" t="s">
        <v>3</v>
      </c>
      <c r="AZ27" s="92">
        <f>AO8</f>
        <v>9.712363255150624</v>
      </c>
      <c r="BA27" s="92"/>
      <c r="BB27" s="99" t="s">
        <v>17</v>
      </c>
      <c r="BC27" s="98">
        <f>T24</f>
        <v>104</v>
      </c>
      <c r="BD27" s="99"/>
      <c r="BE27" s="124" t="s">
        <v>15</v>
      </c>
      <c r="BF27" s="99">
        <f>L14</f>
        <v>10</v>
      </c>
      <c r="BG27" s="99"/>
      <c r="BH27" s="99" t="s">
        <v>13</v>
      </c>
      <c r="BI27" s="100">
        <f>AO8</f>
        <v>9.712363255150624</v>
      </c>
      <c r="BJ27" s="100"/>
      <c r="BK27" s="12"/>
      <c r="BL27" s="99" t="s">
        <v>3</v>
      </c>
      <c r="BM27" s="92">
        <f>AZ27*(BC27+BF27)*BI27/BI28</f>
        <v>5376.8100000000022</v>
      </c>
      <c r="BN27" s="92"/>
      <c r="BO27" s="92"/>
      <c r="BP27" s="98" t="s">
        <v>203</v>
      </c>
      <c r="BQ27" s="99"/>
    </row>
    <row r="28" spans="1:69" ht="18.600000000000001" customHeight="1">
      <c r="AL28" s="89"/>
      <c r="AM28" s="89"/>
      <c r="AN28" s="99"/>
      <c r="AO28" s="89"/>
      <c r="AP28" s="2">
        <v>2</v>
      </c>
      <c r="AR28" s="99"/>
      <c r="AS28" s="89"/>
      <c r="AT28" s="89"/>
      <c r="AU28" s="89"/>
      <c r="AV28" s="89"/>
      <c r="AW28" s="2">
        <v>2</v>
      </c>
      <c r="AY28" s="99"/>
      <c r="AZ28" s="92"/>
      <c r="BA28" s="92"/>
      <c r="BB28" s="99"/>
      <c r="BC28" s="99"/>
      <c r="BD28" s="99"/>
      <c r="BE28" s="99"/>
      <c r="BF28" s="99"/>
      <c r="BG28" s="99"/>
      <c r="BH28" s="99"/>
      <c r="BI28" s="101">
        <v>2</v>
      </c>
      <c r="BJ28" s="101"/>
      <c r="BL28" s="99"/>
      <c r="BM28" s="92"/>
      <c r="BN28" s="92"/>
      <c r="BO28" s="92"/>
      <c r="BP28" s="99"/>
      <c r="BQ28" s="99"/>
    </row>
    <row r="29" spans="1:69">
      <c r="A29" s="17" t="s">
        <v>215</v>
      </c>
      <c r="AM29" t="s">
        <v>6</v>
      </c>
    </row>
    <row r="30" spans="1:69">
      <c r="B30" s="89" t="s">
        <v>43</v>
      </c>
      <c r="C30" s="89"/>
      <c r="D30" s="99" t="s">
        <v>3</v>
      </c>
      <c r="E30" s="125" t="s">
        <v>44</v>
      </c>
      <c r="F30" s="125"/>
      <c r="H30" s="99" t="s">
        <v>3</v>
      </c>
      <c r="I30" s="126">
        <f>T24</f>
        <v>104</v>
      </c>
      <c r="J30" s="113"/>
      <c r="K30" s="12"/>
      <c r="L30" s="99" t="s">
        <v>3</v>
      </c>
      <c r="M30" s="92">
        <f>I30/I31</f>
        <v>6.9333333333333336</v>
      </c>
      <c r="N30" s="92"/>
      <c r="O30" s="92"/>
      <c r="AM30" s="89" t="s">
        <v>8</v>
      </c>
      <c r="AN30" s="89"/>
      <c r="AO30" t="s">
        <v>9</v>
      </c>
    </row>
    <row r="31" spans="1:69">
      <c r="B31" s="89"/>
      <c r="C31" s="89"/>
      <c r="D31" s="99"/>
      <c r="E31" s="89" t="s">
        <v>67</v>
      </c>
      <c r="F31" s="89"/>
      <c r="H31" s="99"/>
      <c r="I31" s="98">
        <f>U34</f>
        <v>15</v>
      </c>
      <c r="J31" s="98"/>
      <c r="L31" s="99"/>
      <c r="M31" s="92"/>
      <c r="N31" s="92"/>
      <c r="O31" s="92"/>
      <c r="AM31" s="89" t="s">
        <v>44</v>
      </c>
      <c r="AN31" s="89"/>
      <c r="AO31" t="s">
        <v>205</v>
      </c>
      <c r="AP31" s="13"/>
      <c r="BJ31" s="89" t="s">
        <v>44</v>
      </c>
      <c r="BK31" s="89"/>
      <c r="BL31" t="s">
        <v>3</v>
      </c>
      <c r="BM31" s="91" t="s">
        <v>123</v>
      </c>
      <c r="BN31" s="91"/>
      <c r="BO31" s="12" t="s">
        <v>204</v>
      </c>
      <c r="BP31" s="12"/>
    </row>
    <row r="32" spans="1:69">
      <c r="C32" t="s">
        <v>6</v>
      </c>
      <c r="AM32" s="13"/>
      <c r="AN32" s="13"/>
      <c r="AO32" s="13"/>
      <c r="AP32" s="13"/>
    </row>
    <row r="33" spans="2:70">
      <c r="C33" s="89" t="s">
        <v>44</v>
      </c>
      <c r="D33" s="89"/>
      <c r="E33" t="s">
        <v>205</v>
      </c>
      <c r="F33" s="13"/>
      <c r="Z33" s="89" t="s">
        <v>44</v>
      </c>
      <c r="AA33" s="89"/>
      <c r="AB33" t="s">
        <v>3</v>
      </c>
      <c r="AC33" s="91" t="s">
        <v>123</v>
      </c>
      <c r="AD33" s="91"/>
      <c r="AE33" s="12" t="s">
        <v>204</v>
      </c>
      <c r="AF33" s="12"/>
      <c r="AK33" t="s">
        <v>146</v>
      </c>
    </row>
    <row r="34" spans="2:70">
      <c r="B34" s="17"/>
      <c r="C34" s="89" t="s">
        <v>67</v>
      </c>
      <c r="D34" s="89"/>
      <c r="E34" t="s">
        <v>214</v>
      </c>
      <c r="R34" s="89" t="s">
        <v>67</v>
      </c>
      <c r="S34" s="89"/>
      <c r="T34" t="s">
        <v>3</v>
      </c>
      <c r="U34" s="90">
        <f>AB24</f>
        <v>15</v>
      </c>
      <c r="V34" s="91"/>
      <c r="W34" s="12" t="s">
        <v>221</v>
      </c>
      <c r="AL34" s="89" t="s">
        <v>2</v>
      </c>
      <c r="AM34" s="89"/>
      <c r="AN34" s="99" t="s">
        <v>3</v>
      </c>
      <c r="AO34" s="125" t="s">
        <v>4</v>
      </c>
      <c r="AP34" s="125"/>
      <c r="AR34" s="99" t="s">
        <v>3</v>
      </c>
      <c r="AS34" s="100">
        <f>BM20</f>
        <v>4031.4043201016198</v>
      </c>
      <c r="AT34" s="100"/>
      <c r="AU34" s="100"/>
      <c r="AV34" s="100"/>
      <c r="AW34" s="99" t="s">
        <v>3</v>
      </c>
      <c r="AX34" s="92">
        <f>AS34/AS35</f>
        <v>0.74977622793098841</v>
      </c>
      <c r="AY34" s="92"/>
      <c r="AZ34" s="92"/>
      <c r="BA34" s="99" t="str">
        <f>IF(AX34&lt;BF34, "&lt;","≧")</f>
        <v>&lt;</v>
      </c>
      <c r="BB34" s="81" t="s">
        <v>216</v>
      </c>
      <c r="BC34" s="107"/>
      <c r="BD34" s="107"/>
      <c r="BE34" s="107"/>
      <c r="BF34" s="129">
        <v>1.2</v>
      </c>
      <c r="BG34" s="130"/>
    </row>
    <row r="35" spans="2:70">
      <c r="AL35" s="89"/>
      <c r="AM35" s="89"/>
      <c r="AN35" s="99"/>
      <c r="AO35" s="89" t="s">
        <v>5</v>
      </c>
      <c r="AP35" s="89"/>
      <c r="AR35" s="99"/>
      <c r="AS35" s="92">
        <f>BM27</f>
        <v>5376.8100000000022</v>
      </c>
      <c r="AT35" s="92"/>
      <c r="AU35" s="92"/>
      <c r="AV35" s="92"/>
      <c r="AW35" s="99"/>
      <c r="AX35" s="92"/>
      <c r="AY35" s="92"/>
      <c r="AZ35" s="92"/>
      <c r="BA35" s="99"/>
      <c r="BB35" s="133"/>
      <c r="BC35" s="134"/>
      <c r="BD35" s="134"/>
      <c r="BE35" s="134"/>
      <c r="BF35" s="131"/>
      <c r="BG35" s="132"/>
    </row>
    <row r="36" spans="2:70">
      <c r="B36" s="17" t="s">
        <v>223</v>
      </c>
    </row>
    <row r="37" spans="2:70">
      <c r="B37" t="s">
        <v>222</v>
      </c>
      <c r="AK37" t="s">
        <v>149</v>
      </c>
    </row>
    <row r="38" spans="2:70">
      <c r="AI38">
        <v>1</v>
      </c>
      <c r="BR38">
        <v>2</v>
      </c>
    </row>
    <row r="70" spans="55:57">
      <c r="BC70" s="16"/>
      <c r="BD70" s="2"/>
      <c r="BE70" s="16"/>
    </row>
    <row r="71" spans="55:57">
      <c r="BC71" s="16"/>
      <c r="BD71" s="2"/>
      <c r="BE71" s="16"/>
    </row>
    <row r="195" ht="18" customHeight="1"/>
  </sheetData>
  <sheetProtection sheet="1" objects="1" scenarios="1"/>
  <mergeCells count="197">
    <mergeCell ref="BF34:BG35"/>
    <mergeCell ref="BA34:BA35"/>
    <mergeCell ref="AO35:AP35"/>
    <mergeCell ref="AS35:AV35"/>
    <mergeCell ref="AS34:AV34"/>
    <mergeCell ref="AW34:AW35"/>
    <mergeCell ref="AX34:AZ35"/>
    <mergeCell ref="E31:F31"/>
    <mergeCell ref="I31:J31"/>
    <mergeCell ref="AL34:AM35"/>
    <mergeCell ref="AN34:AN35"/>
    <mergeCell ref="AO34:AP34"/>
    <mergeCell ref="AR34:AR35"/>
    <mergeCell ref="BB34:BE35"/>
    <mergeCell ref="B30:C31"/>
    <mergeCell ref="D30:D31"/>
    <mergeCell ref="E30:F30"/>
    <mergeCell ref="H30:H31"/>
    <mergeCell ref="I30:J30"/>
    <mergeCell ref="L30:L31"/>
    <mergeCell ref="M30:O31"/>
    <mergeCell ref="B25:C25"/>
    <mergeCell ref="D25:E25"/>
    <mergeCell ref="F25:G25"/>
    <mergeCell ref="H25:I25"/>
    <mergeCell ref="J25:K25"/>
    <mergeCell ref="L25:O25"/>
    <mergeCell ref="B26:C26"/>
    <mergeCell ref="D26:E26"/>
    <mergeCell ref="F26:G26"/>
    <mergeCell ref="H26:I26"/>
    <mergeCell ref="J26:K26"/>
    <mergeCell ref="L26:O26"/>
    <mergeCell ref="AD19:AF19"/>
    <mergeCell ref="AB20:AC20"/>
    <mergeCell ref="AD20:AF20"/>
    <mergeCell ref="AO20:AO21"/>
    <mergeCell ref="P26:S26"/>
    <mergeCell ref="T26:W26"/>
    <mergeCell ref="X26:AA26"/>
    <mergeCell ref="BC27:BD28"/>
    <mergeCell ref="BE27:BE28"/>
    <mergeCell ref="P25:S25"/>
    <mergeCell ref="T25:W25"/>
    <mergeCell ref="X25:AA25"/>
    <mergeCell ref="AN27:AN28"/>
    <mergeCell ref="AO27:AO28"/>
    <mergeCell ref="AR27:AR28"/>
    <mergeCell ref="BB27:BB28"/>
    <mergeCell ref="AB25:AC25"/>
    <mergeCell ref="AD25:AF25"/>
    <mergeCell ref="AL27:AM28"/>
    <mergeCell ref="AB26:AC26"/>
    <mergeCell ref="AD26:AF26"/>
    <mergeCell ref="AS27:AV28"/>
    <mergeCell ref="AB23:AC23"/>
    <mergeCell ref="AD23:AF23"/>
    <mergeCell ref="AD22:AF22"/>
    <mergeCell ref="AB22:AC22"/>
    <mergeCell ref="AN20:AN21"/>
    <mergeCell ref="AD24:AF24"/>
    <mergeCell ref="AB24:AC24"/>
    <mergeCell ref="AD21:AF21"/>
    <mergeCell ref="AX20:AY21"/>
    <mergeCell ref="AT20:AT21"/>
    <mergeCell ref="AU20:AU21"/>
    <mergeCell ref="AW20:AW21"/>
    <mergeCell ref="H22:I22"/>
    <mergeCell ref="J22:K22"/>
    <mergeCell ref="L22:O22"/>
    <mergeCell ref="P22:S22"/>
    <mergeCell ref="T22:W22"/>
    <mergeCell ref="X22:AA22"/>
    <mergeCell ref="F24:G24"/>
    <mergeCell ref="H24:I24"/>
    <mergeCell ref="J24:K24"/>
    <mergeCell ref="L24:O24"/>
    <mergeCell ref="P24:S24"/>
    <mergeCell ref="T23:W23"/>
    <mergeCell ref="X23:AA23"/>
    <mergeCell ref="T24:W24"/>
    <mergeCell ref="X24:AA24"/>
    <mergeCell ref="F21:G21"/>
    <mergeCell ref="H21:I21"/>
    <mergeCell ref="J21:K21"/>
    <mergeCell ref="L21:O21"/>
    <mergeCell ref="P21:S21"/>
    <mergeCell ref="T21:W21"/>
    <mergeCell ref="X21:AA21"/>
    <mergeCell ref="AP20:AP21"/>
    <mergeCell ref="AR20:AR21"/>
    <mergeCell ref="AN13:AN14"/>
    <mergeCell ref="AO13:AP14"/>
    <mergeCell ref="AQ13:AR13"/>
    <mergeCell ref="AS13:AS14"/>
    <mergeCell ref="AM30:AN30"/>
    <mergeCell ref="D19:E19"/>
    <mergeCell ref="F19:G19"/>
    <mergeCell ref="H19:I19"/>
    <mergeCell ref="J19:K19"/>
    <mergeCell ref="L19:O19"/>
    <mergeCell ref="P19:S19"/>
    <mergeCell ref="T19:W19"/>
    <mergeCell ref="X19:AA19"/>
    <mergeCell ref="D20:E20"/>
    <mergeCell ref="F20:G20"/>
    <mergeCell ref="H20:I20"/>
    <mergeCell ref="J20:K20"/>
    <mergeCell ref="L20:O20"/>
    <mergeCell ref="P20:S20"/>
    <mergeCell ref="T20:W20"/>
    <mergeCell ref="X20:AA20"/>
    <mergeCell ref="AB19:AC19"/>
    <mergeCell ref="AN18:AN19"/>
    <mergeCell ref="D23:E23"/>
    <mergeCell ref="AS11:AS12"/>
    <mergeCell ref="I15:J15"/>
    <mergeCell ref="I14:J14"/>
    <mergeCell ref="L14:N14"/>
    <mergeCell ref="L6:N6"/>
    <mergeCell ref="AO8:AQ8"/>
    <mergeCell ref="AQ7:AR7"/>
    <mergeCell ref="AD18:AF18"/>
    <mergeCell ref="D18:E18"/>
    <mergeCell ref="F18:G18"/>
    <mergeCell ref="H18:K18"/>
    <mergeCell ref="L18:O18"/>
    <mergeCell ref="P18:S18"/>
    <mergeCell ref="T18:W18"/>
    <mergeCell ref="X18:AA18"/>
    <mergeCell ref="AB18:AC18"/>
    <mergeCell ref="AL18:AM19"/>
    <mergeCell ref="AO18:AU19"/>
    <mergeCell ref="AU7:AV7"/>
    <mergeCell ref="AL6:AM6"/>
    <mergeCell ref="AO15:AQ15"/>
    <mergeCell ref="I12:J12"/>
    <mergeCell ref="L12:N12"/>
    <mergeCell ref="AQ14:AR14"/>
    <mergeCell ref="I8:J8"/>
    <mergeCell ref="L8:N8"/>
    <mergeCell ref="I6:J6"/>
    <mergeCell ref="I10:J10"/>
    <mergeCell ref="L10:N10"/>
    <mergeCell ref="AQ12:AR12"/>
    <mergeCell ref="AL11:AM12"/>
    <mergeCell ref="AN11:AN12"/>
    <mergeCell ref="AO11:AP12"/>
    <mergeCell ref="AQ11:AR11"/>
    <mergeCell ref="BP20:BQ21"/>
    <mergeCell ref="BP27:BQ28"/>
    <mergeCell ref="BA20:BB20"/>
    <mergeCell ref="BA21:BB21"/>
    <mergeCell ref="BJ20:BK21"/>
    <mergeCell ref="BI20:BI21"/>
    <mergeCell ref="AZ27:BA28"/>
    <mergeCell ref="BM27:BO28"/>
    <mergeCell ref="AM31:AN31"/>
    <mergeCell ref="BJ31:BK31"/>
    <mergeCell ref="BM31:BN31"/>
    <mergeCell ref="AS20:AS21"/>
    <mergeCell ref="AY27:AY28"/>
    <mergeCell ref="BI27:BJ27"/>
    <mergeCell ref="BL27:BL28"/>
    <mergeCell ref="BI28:BJ28"/>
    <mergeCell ref="BF27:BG28"/>
    <mergeCell ref="BH27:BH28"/>
    <mergeCell ref="BL20:BL21"/>
    <mergeCell ref="BD20:BE21"/>
    <mergeCell ref="BF20:BF21"/>
    <mergeCell ref="BG20:BH21"/>
    <mergeCell ref="AZ20:AZ21"/>
    <mergeCell ref="BC20:BC21"/>
    <mergeCell ref="C34:D34"/>
    <mergeCell ref="R34:S34"/>
    <mergeCell ref="U34:V34"/>
    <mergeCell ref="AY23:AZ23"/>
    <mergeCell ref="BB23:BC23"/>
    <mergeCell ref="C33:D33"/>
    <mergeCell ref="Z33:AA33"/>
    <mergeCell ref="AC33:AD33"/>
    <mergeCell ref="BM20:BO21"/>
    <mergeCell ref="AM23:AN23"/>
    <mergeCell ref="B24:C24"/>
    <mergeCell ref="D24:E24"/>
    <mergeCell ref="B23:C23"/>
    <mergeCell ref="F23:G23"/>
    <mergeCell ref="H23:I23"/>
    <mergeCell ref="J23:K23"/>
    <mergeCell ref="L23:O23"/>
    <mergeCell ref="P23:S23"/>
    <mergeCell ref="F22:G22"/>
    <mergeCell ref="B21:C21"/>
    <mergeCell ref="AB21:AC21"/>
    <mergeCell ref="D21:E21"/>
    <mergeCell ref="B22:C22"/>
    <mergeCell ref="D22:E22"/>
  </mergeCells>
  <phoneticPr fontId="1"/>
  <dataValidations count="2">
    <dataValidation type="list" allowBlank="1" showInputMessage="1" showErrorMessage="1" sqref="H26:I26 H21:I24" xr:uid="{39D4A009-7A5F-4DDF-BDF1-EABA0D9DC452}">
      <formula1>"なし, 有"</formula1>
    </dataValidation>
    <dataValidation type="list" allowBlank="1" showInputMessage="1" showErrorMessage="1" sqref="F26:G26 F21:G24" xr:uid="{63F98C21-9AA4-4048-8298-1B4510B95D91}">
      <formula1>"砂質, 粘性"</formula1>
    </dataValidation>
  </dataValidations>
  <hyperlinks>
    <hyperlink ref="AA1" r:id="rId1" xr:uid="{8423A25E-53BA-45D7-B285-209C14AC66D0}"/>
  </hyperlinks>
  <pageMargins left="0.70866141732283472" right="0.70866141732283472" top="0.74803149606299213" bottom="0.74803149606299213" header="0.31496062992125984" footer="0.31496062992125984"/>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BBB7-5B2A-4BC6-9548-E77EFB3F95C8}">
  <dimension ref="A2:DA203"/>
  <sheetViews>
    <sheetView showGridLines="0" view="pageBreakPreview" zoomScale="70" zoomScaleNormal="60" zoomScaleSheetLayoutView="70" workbookViewId="0"/>
  </sheetViews>
  <sheetFormatPr defaultRowHeight="18"/>
  <cols>
    <col min="1" max="105" width="3" customWidth="1"/>
  </cols>
  <sheetData>
    <row r="2" spans="1:104">
      <c r="A2" t="s">
        <v>150</v>
      </c>
      <c r="AK2" t="s">
        <v>190</v>
      </c>
      <c r="BS2" t="s">
        <v>158</v>
      </c>
      <c r="CI2" s="4"/>
      <c r="CJ2" s="5"/>
      <c r="CK2" s="5"/>
      <c r="CL2" s="5"/>
      <c r="CM2" s="5"/>
      <c r="CN2" s="5"/>
      <c r="CO2" s="5"/>
      <c r="CP2" s="5"/>
      <c r="CQ2" s="5"/>
      <c r="CR2" s="5"/>
      <c r="CS2" s="5"/>
      <c r="CT2" s="5"/>
      <c r="CU2" s="5"/>
      <c r="CV2" s="5"/>
      <c r="CW2" s="5"/>
      <c r="CX2" s="5"/>
      <c r="CY2" s="5"/>
      <c r="CZ2" s="6"/>
    </row>
    <row r="3" spans="1:104">
      <c r="B3" t="s">
        <v>225</v>
      </c>
      <c r="AL3" t="s">
        <v>207</v>
      </c>
      <c r="BT3" t="s">
        <v>192</v>
      </c>
      <c r="CI3" s="7"/>
      <c r="CZ3" s="8"/>
    </row>
    <row r="4" spans="1:104">
      <c r="C4" t="s">
        <v>151</v>
      </c>
      <c r="J4" s="89" t="s">
        <v>46</v>
      </c>
      <c r="K4" s="89"/>
      <c r="L4" s="12" t="s">
        <v>3</v>
      </c>
      <c r="M4" s="140">
        <v>200</v>
      </c>
      <c r="N4" s="141"/>
      <c r="O4" s="142"/>
      <c r="P4" s="12" t="s">
        <v>20</v>
      </c>
      <c r="AL4" s="89" t="s">
        <v>24</v>
      </c>
      <c r="AM4" s="89"/>
      <c r="AN4" s="99" t="s">
        <v>3</v>
      </c>
      <c r="AO4" s="111" t="s">
        <v>61</v>
      </c>
      <c r="AP4" s="111"/>
      <c r="AQ4" s="111"/>
      <c r="AR4" s="111"/>
      <c r="AS4" s="111"/>
      <c r="AT4" s="111"/>
      <c r="AU4" s="99" t="s">
        <v>15</v>
      </c>
      <c r="AV4" s="111" t="s">
        <v>41</v>
      </c>
      <c r="AW4" s="111"/>
      <c r="AX4" s="111"/>
      <c r="AY4" s="111"/>
      <c r="AZ4" s="111"/>
      <c r="BA4" s="111"/>
      <c r="BT4" t="s">
        <v>227</v>
      </c>
      <c r="CI4" s="7"/>
      <c r="CZ4" s="8"/>
    </row>
    <row r="5" spans="1:104">
      <c r="AL5" s="89"/>
      <c r="AM5" s="89"/>
      <c r="AN5" s="99"/>
      <c r="AO5" s="111"/>
      <c r="AP5" s="111"/>
      <c r="AQ5" s="111"/>
      <c r="AR5" s="111"/>
      <c r="AS5" s="111"/>
      <c r="AT5" s="111"/>
      <c r="AU5" s="99"/>
      <c r="AV5" s="111"/>
      <c r="AW5" s="111"/>
      <c r="AX5" s="111"/>
      <c r="AY5" s="111"/>
      <c r="AZ5" s="111"/>
      <c r="BA5" s="111"/>
      <c r="BT5" t="s">
        <v>193</v>
      </c>
      <c r="CI5" s="7"/>
      <c r="CZ5" s="8"/>
    </row>
    <row r="6" spans="1:104">
      <c r="C6" t="s">
        <v>152</v>
      </c>
      <c r="J6" s="89" t="s">
        <v>50</v>
      </c>
      <c r="K6" s="89"/>
      <c r="L6" s="12" t="s">
        <v>3</v>
      </c>
      <c r="M6" s="140">
        <v>20000</v>
      </c>
      <c r="N6" s="141"/>
      <c r="O6" s="142"/>
      <c r="P6" s="12" t="s">
        <v>20</v>
      </c>
      <c r="AN6" s="99" t="s">
        <v>3</v>
      </c>
      <c r="AO6" s="111" t="s">
        <v>51</v>
      </c>
      <c r="AP6" s="111"/>
      <c r="AQ6" s="111"/>
      <c r="AR6" s="92">
        <f>P36</f>
        <v>5</v>
      </c>
      <c r="AS6" s="92"/>
      <c r="AT6" s="89"/>
      <c r="AU6" s="89" t="s">
        <v>52</v>
      </c>
      <c r="AV6" s="89"/>
      <c r="AW6" s="99" t="s">
        <v>15</v>
      </c>
      <c r="AX6" s="111" t="s">
        <v>53</v>
      </c>
      <c r="AY6" s="111"/>
      <c r="AZ6" s="111"/>
      <c r="BA6" s="111"/>
      <c r="BB6" s="99">
        <f>AE37</f>
        <v>190.25</v>
      </c>
      <c r="BC6" s="99"/>
      <c r="BD6" s="89" t="s">
        <v>52</v>
      </c>
      <c r="BE6" s="89"/>
      <c r="CF6" s="89"/>
      <c r="CG6" s="99"/>
      <c r="CI6" s="7"/>
      <c r="CZ6" s="8"/>
    </row>
    <row r="7" spans="1:104">
      <c r="AN7" s="99"/>
      <c r="AO7" s="111"/>
      <c r="AP7" s="111"/>
      <c r="AQ7" s="111"/>
      <c r="AR7" s="92"/>
      <c r="AS7" s="92"/>
      <c r="AT7" s="89"/>
      <c r="AU7" s="89"/>
      <c r="AV7" s="89"/>
      <c r="AW7" s="99"/>
      <c r="AX7" s="111"/>
      <c r="AY7" s="111"/>
      <c r="AZ7" s="111"/>
      <c r="BA7" s="111"/>
      <c r="BB7" s="99"/>
      <c r="BC7" s="99"/>
      <c r="BD7" s="89"/>
      <c r="BE7" s="89"/>
      <c r="BT7" t="s">
        <v>134</v>
      </c>
      <c r="CF7" s="89"/>
      <c r="CG7" s="99"/>
      <c r="CI7" s="7"/>
      <c r="CZ7" s="8"/>
    </row>
    <row r="8" spans="1:104">
      <c r="C8" t="s">
        <v>185</v>
      </c>
      <c r="AL8" s="16"/>
      <c r="AM8" s="16"/>
      <c r="AN8" s="99" t="s">
        <v>3</v>
      </c>
      <c r="AO8" s="123" t="s">
        <v>7</v>
      </c>
      <c r="AP8" s="99" t="s">
        <v>17</v>
      </c>
      <c r="AQ8" s="89" t="s">
        <v>14</v>
      </c>
      <c r="AR8" s="99" t="s">
        <v>40</v>
      </c>
      <c r="AS8" s="89" t="s">
        <v>32</v>
      </c>
      <c r="AT8" s="99" t="s">
        <v>13</v>
      </c>
      <c r="AU8" s="92">
        <f>AR6</f>
        <v>5</v>
      </c>
      <c r="AV8" s="92"/>
      <c r="AW8" s="89" t="s">
        <v>7</v>
      </c>
      <c r="AX8" s="99" t="s">
        <v>15</v>
      </c>
      <c r="AY8" s="123" t="s">
        <v>7</v>
      </c>
      <c r="AZ8" s="99" t="s">
        <v>17</v>
      </c>
      <c r="BA8" s="3" t="s">
        <v>14</v>
      </c>
      <c r="BB8" s="99" t="s">
        <v>15</v>
      </c>
      <c r="BC8" s="89" t="s">
        <v>16</v>
      </c>
      <c r="BD8" s="99" t="s">
        <v>13</v>
      </c>
      <c r="BE8" s="99">
        <f>BB6</f>
        <v>190.25</v>
      </c>
      <c r="BF8" s="99"/>
      <c r="BG8" s="89" t="s">
        <v>7</v>
      </c>
      <c r="BH8" s="99" t="s">
        <v>40</v>
      </c>
      <c r="BI8" s="89" t="s">
        <v>7</v>
      </c>
      <c r="BJ8" s="99" t="s">
        <v>17</v>
      </c>
      <c r="BK8" s="89" t="s">
        <v>14</v>
      </c>
      <c r="BL8" s="99" t="s">
        <v>40</v>
      </c>
      <c r="BM8" s="89" t="s">
        <v>32</v>
      </c>
      <c r="BN8" s="99" t="s">
        <v>13</v>
      </c>
      <c r="BO8" s="99">
        <f>BB6</f>
        <v>190.25</v>
      </c>
      <c r="BP8" s="99"/>
      <c r="BQ8" s="89" t="s">
        <v>7</v>
      </c>
      <c r="BU8" s="89" t="s">
        <v>137</v>
      </c>
      <c r="BV8" s="89" t="s">
        <v>31</v>
      </c>
      <c r="BW8" s="3" t="s">
        <v>31</v>
      </c>
      <c r="BX8" s="99" t="s">
        <v>3</v>
      </c>
      <c r="BY8" s="99" t="s">
        <v>210</v>
      </c>
      <c r="BZ8" s="99"/>
      <c r="CA8" s="99"/>
      <c r="CB8" s="99"/>
      <c r="CC8" s="89" t="s">
        <v>31</v>
      </c>
      <c r="CD8" s="3" t="s">
        <v>31</v>
      </c>
      <c r="CI8" s="7"/>
      <c r="CZ8" s="8"/>
    </row>
    <row r="9" spans="1:104">
      <c r="K9" s="13" t="s">
        <v>45</v>
      </c>
      <c r="L9" s="2" t="s">
        <v>3</v>
      </c>
      <c r="M9" s="143">
        <v>0.95</v>
      </c>
      <c r="N9" s="144"/>
      <c r="O9" s="145"/>
      <c r="AL9" s="16"/>
      <c r="AM9" s="16"/>
      <c r="AN9" s="99"/>
      <c r="AO9" s="123"/>
      <c r="AP9" s="99"/>
      <c r="AQ9" s="89"/>
      <c r="AR9" s="99"/>
      <c r="AS9" s="89"/>
      <c r="AT9" s="99"/>
      <c r="AU9" s="92"/>
      <c r="AV9" s="92"/>
      <c r="AW9" s="89"/>
      <c r="AX9" s="99"/>
      <c r="AY9" s="123"/>
      <c r="AZ9" s="99"/>
      <c r="BA9" s="2">
        <v>2</v>
      </c>
      <c r="BB9" s="99"/>
      <c r="BC9" s="89"/>
      <c r="BD9" s="99"/>
      <c r="BE9" s="99"/>
      <c r="BF9" s="99"/>
      <c r="BG9" s="89"/>
      <c r="BH9" s="99"/>
      <c r="BI9" s="89"/>
      <c r="BJ9" s="99"/>
      <c r="BK9" s="89"/>
      <c r="BL9" s="99"/>
      <c r="BM9" s="89"/>
      <c r="BN9" s="99"/>
      <c r="BO9" s="99"/>
      <c r="BP9" s="99"/>
      <c r="BQ9" s="89"/>
      <c r="BU9" s="89"/>
      <c r="BV9" s="89"/>
      <c r="BW9" s="2">
        <v>2</v>
      </c>
      <c r="BX9" s="99"/>
      <c r="BY9" s="99"/>
      <c r="BZ9" s="99"/>
      <c r="CA9" s="99"/>
      <c r="CB9" s="99"/>
      <c r="CC9" s="89"/>
      <c r="CD9" s="2">
        <v>2</v>
      </c>
      <c r="CI9" s="7"/>
      <c r="CZ9" s="8"/>
    </row>
    <row r="10" spans="1:104">
      <c r="AL10" s="16"/>
      <c r="AM10" s="16"/>
      <c r="AN10" s="99" t="s">
        <v>3</v>
      </c>
      <c r="AO10" s="92">
        <f>AU8</f>
        <v>5</v>
      </c>
      <c r="AP10" s="92"/>
      <c r="AQ10" s="89" t="s">
        <v>14</v>
      </c>
      <c r="AR10" s="89" t="s">
        <v>38</v>
      </c>
      <c r="AS10" s="99" t="s">
        <v>40</v>
      </c>
      <c r="AT10" s="92">
        <f>AU8</f>
        <v>5</v>
      </c>
      <c r="AU10" s="92"/>
      <c r="AV10" s="89" t="s">
        <v>32</v>
      </c>
      <c r="AW10" s="89" t="s">
        <v>38</v>
      </c>
      <c r="AX10" s="99" t="s">
        <v>15</v>
      </c>
      <c r="AY10" s="99">
        <f>BE8</f>
        <v>190.25</v>
      </c>
      <c r="AZ10" s="99"/>
      <c r="BA10" s="3" t="s">
        <v>14</v>
      </c>
      <c r="BB10" s="89" t="s">
        <v>38</v>
      </c>
      <c r="BC10" s="89"/>
      <c r="BD10" s="99" t="s">
        <v>15</v>
      </c>
      <c r="BE10" s="99">
        <f>BE8</f>
        <v>190.25</v>
      </c>
      <c r="BF10" s="99"/>
      <c r="BG10" s="89" t="s">
        <v>155</v>
      </c>
      <c r="BH10" s="89"/>
      <c r="BI10" s="99" t="s">
        <v>40</v>
      </c>
      <c r="BJ10" s="99">
        <f>BO8</f>
        <v>190.25</v>
      </c>
      <c r="BK10" s="99"/>
      <c r="BL10" s="89" t="s">
        <v>156</v>
      </c>
      <c r="BM10" s="89"/>
      <c r="BN10" s="139" t="s">
        <v>15</v>
      </c>
      <c r="BO10" s="99">
        <f>BO8</f>
        <v>190.25</v>
      </c>
      <c r="BP10" s="99"/>
      <c r="BQ10" s="89" t="s">
        <v>157</v>
      </c>
      <c r="BR10" s="89"/>
      <c r="BY10" s="99" t="s">
        <v>65</v>
      </c>
      <c r="BZ10" s="111" t="s">
        <v>212</v>
      </c>
      <c r="CA10" s="111"/>
      <c r="CB10" s="111"/>
      <c r="CC10" s="111"/>
      <c r="CE10" s="12"/>
      <c r="CF10" s="13"/>
      <c r="CG10" s="12"/>
      <c r="CI10" s="7"/>
      <c r="CZ10" s="8"/>
    </row>
    <row r="11" spans="1:104">
      <c r="C11" t="s">
        <v>135</v>
      </c>
      <c r="J11" s="13"/>
      <c r="K11" s="12" t="s">
        <v>68</v>
      </c>
      <c r="L11" s="12" t="s">
        <v>3</v>
      </c>
      <c r="M11" s="146">
        <v>16.5</v>
      </c>
      <c r="N11" s="147"/>
      <c r="O11" s="148"/>
      <c r="P11" s="12" t="s">
        <v>153</v>
      </c>
      <c r="AL11" s="16"/>
      <c r="AM11" s="16"/>
      <c r="AN11" s="99"/>
      <c r="AO11" s="92"/>
      <c r="AP11" s="92"/>
      <c r="AQ11" s="89"/>
      <c r="AR11" s="89"/>
      <c r="AS11" s="99"/>
      <c r="AT11" s="92"/>
      <c r="AU11" s="92"/>
      <c r="AV11" s="89"/>
      <c r="AW11" s="89"/>
      <c r="AX11" s="99"/>
      <c r="AY11" s="99"/>
      <c r="AZ11" s="99"/>
      <c r="BA11" s="2">
        <v>2</v>
      </c>
      <c r="BB11" s="89"/>
      <c r="BC11" s="89"/>
      <c r="BD11" s="99"/>
      <c r="BE11" s="99"/>
      <c r="BF11" s="99"/>
      <c r="BG11" s="89"/>
      <c r="BH11" s="89"/>
      <c r="BI11" s="99"/>
      <c r="BJ11" s="99"/>
      <c r="BK11" s="99"/>
      <c r="BL11" s="89"/>
      <c r="BM11" s="89"/>
      <c r="BN11" s="139"/>
      <c r="BO11" s="99"/>
      <c r="BP11" s="99"/>
      <c r="BQ11" s="89"/>
      <c r="BR11" s="89"/>
      <c r="BY11" s="99"/>
      <c r="BZ11" s="111"/>
      <c r="CA11" s="111"/>
      <c r="CB11" s="111"/>
      <c r="CC11" s="111"/>
      <c r="CE11" s="12"/>
      <c r="CF11" s="13"/>
      <c r="CG11" s="12"/>
      <c r="CI11" s="7"/>
      <c r="CZ11" s="8"/>
    </row>
    <row r="12" spans="1:104">
      <c r="AN12" s="2" t="s">
        <v>3</v>
      </c>
      <c r="AO12" s="92">
        <f>AO10+AY10/BA11-BJ10</f>
        <v>-90.125</v>
      </c>
      <c r="AP12" s="92"/>
      <c r="AQ12" s="13" t="s">
        <v>14</v>
      </c>
      <c r="AR12" s="13" t="s">
        <v>38</v>
      </c>
      <c r="AS12" s="12" t="s">
        <v>15</v>
      </c>
      <c r="AT12" s="92">
        <f>-AT10+BO10</f>
        <v>185.25</v>
      </c>
      <c r="AU12" s="92"/>
      <c r="AV12" s="13" t="s">
        <v>32</v>
      </c>
      <c r="AW12" s="13" t="s">
        <v>38</v>
      </c>
      <c r="AX12" s="12" t="s">
        <v>15</v>
      </c>
      <c r="AY12" s="92">
        <f>BE10</f>
        <v>190.25</v>
      </c>
      <c r="AZ12" s="92"/>
      <c r="BA12" s="13" t="s">
        <v>16</v>
      </c>
      <c r="BB12" s="13" t="s">
        <v>38</v>
      </c>
      <c r="BX12" s="99" t="s">
        <v>3</v>
      </c>
      <c r="BY12" s="99" t="s">
        <v>210</v>
      </c>
      <c r="BZ12" s="99"/>
      <c r="CA12" s="99"/>
      <c r="CB12" s="99"/>
      <c r="CC12" s="89" t="s">
        <v>31</v>
      </c>
      <c r="CD12" s="3" t="s">
        <v>31</v>
      </c>
      <c r="CI12" s="7"/>
      <c r="CZ12" s="8"/>
    </row>
    <row r="13" spans="1:104">
      <c r="A13" t="s">
        <v>195</v>
      </c>
      <c r="C13" s="16"/>
      <c r="D13" s="16"/>
      <c r="E13" s="2"/>
      <c r="F13" s="2"/>
      <c r="G13" s="2"/>
      <c r="H13" s="16"/>
      <c r="I13" s="16"/>
      <c r="K13" s="2"/>
      <c r="L13" s="2"/>
      <c r="M13" s="2"/>
      <c r="N13" s="12"/>
      <c r="O13" s="24"/>
      <c r="P13" s="24"/>
      <c r="Q13" s="24"/>
      <c r="R13" s="24"/>
      <c r="T13" s="2"/>
      <c r="U13" s="24"/>
      <c r="V13" s="24"/>
      <c r="W13" s="24"/>
      <c r="X13" s="24"/>
      <c r="AN13" s="2" t="s">
        <v>3</v>
      </c>
      <c r="AO13" s="92">
        <f>AO12</f>
        <v>-90.125</v>
      </c>
      <c r="AP13" s="92"/>
      <c r="AQ13" t="s">
        <v>154</v>
      </c>
      <c r="AR13" s="92">
        <f>PI()</f>
        <v>3.1415926535897931</v>
      </c>
      <c r="AS13" s="92"/>
      <c r="AT13" t="s">
        <v>154</v>
      </c>
      <c r="AU13" s="92">
        <f>'1設計条件2安定係数3ヒービングの検討'!AO8</f>
        <v>9.712363255150624</v>
      </c>
      <c r="AV13" s="92"/>
      <c r="AW13" t="s">
        <v>131</v>
      </c>
      <c r="AX13" s="12" t="s">
        <v>15</v>
      </c>
      <c r="AY13" s="92">
        <f>AT12</f>
        <v>185.25</v>
      </c>
      <c r="AZ13" s="92"/>
      <c r="BA13" t="s">
        <v>154</v>
      </c>
      <c r="BB13" s="13" t="s">
        <v>32</v>
      </c>
      <c r="BC13" s="92">
        <f>'1設計条件2安定係数3ヒービングの検討'!AO8</f>
        <v>9.712363255150624</v>
      </c>
      <c r="BD13" s="92"/>
      <c r="BE13" t="s">
        <v>131</v>
      </c>
      <c r="BF13" s="12" t="s">
        <v>15</v>
      </c>
      <c r="BG13" s="92">
        <f>AY12</f>
        <v>190.25</v>
      </c>
      <c r="BH13" s="92"/>
      <c r="BI13" t="s">
        <v>154</v>
      </c>
      <c r="BJ13" s="92">
        <f>'1設計条件2安定係数3ヒービングの検討'!AO15</f>
        <v>1.2783533393428601</v>
      </c>
      <c r="BK13" s="92"/>
      <c r="BL13" t="s">
        <v>154</v>
      </c>
      <c r="BM13" s="92">
        <f>'1設計条件2安定係数3ヒービングの検討'!AO8</f>
        <v>9.712363255150624</v>
      </c>
      <c r="BN13" s="92"/>
      <c r="BO13" t="s">
        <v>131</v>
      </c>
      <c r="BX13" s="99"/>
      <c r="BY13" s="99"/>
      <c r="BZ13" s="99"/>
      <c r="CA13" s="99"/>
      <c r="CB13" s="99"/>
      <c r="CC13" s="89"/>
      <c r="CD13" s="2">
        <v>2</v>
      </c>
      <c r="CI13" s="7"/>
      <c r="CL13" s="16"/>
      <c r="CM13" s="2"/>
      <c r="CN13" s="16"/>
      <c r="CZ13" s="8"/>
    </row>
    <row r="14" spans="1:104">
      <c r="B14" t="s">
        <v>189</v>
      </c>
      <c r="C14" s="13"/>
      <c r="D14" s="13"/>
      <c r="E14" s="12"/>
      <c r="AN14" s="2" t="s">
        <v>3</v>
      </c>
      <c r="AO14" s="92">
        <f>AY13*BC13^2</f>
        <v>17474.632500000003</v>
      </c>
      <c r="AP14" s="92"/>
      <c r="AQ14" s="92"/>
      <c r="AR14" s="13" t="s">
        <v>32</v>
      </c>
      <c r="AS14" s="12" t="s">
        <v>15</v>
      </c>
      <c r="AT14" s="92">
        <f>AO13*AR13*AU13^2+BG13*BJ13*BM13^2</f>
        <v>-3766.5322928925743</v>
      </c>
      <c r="AU14" s="92"/>
      <c r="AV14" s="92"/>
      <c r="AW14" s="92"/>
      <c r="BH14" s="12"/>
      <c r="BI14" s="12"/>
      <c r="BJ14" s="12"/>
      <c r="BK14" s="12"/>
      <c r="BL14" s="12"/>
      <c r="BM14" s="12"/>
      <c r="BN14" s="12"/>
      <c r="BO14" s="12"/>
      <c r="BP14" s="12"/>
      <c r="BQ14" s="12"/>
      <c r="BY14" s="12" t="s">
        <v>65</v>
      </c>
      <c r="BZ14" s="13" t="s">
        <v>31</v>
      </c>
      <c r="CA14" s="36" t="s">
        <v>14</v>
      </c>
      <c r="CB14" s="13" t="s">
        <v>67</v>
      </c>
      <c r="CC14" s="13" t="s">
        <v>31</v>
      </c>
      <c r="CI14" s="7"/>
      <c r="CL14" s="16"/>
      <c r="CM14" s="2"/>
      <c r="CN14" s="16"/>
      <c r="CZ14" s="8"/>
    </row>
    <row r="15" spans="1:104">
      <c r="C15" t="s">
        <v>64</v>
      </c>
      <c r="AM15" t="s">
        <v>129</v>
      </c>
      <c r="BP15" s="13"/>
      <c r="BU15" t="s">
        <v>129</v>
      </c>
      <c r="CI15" s="7"/>
      <c r="CL15" s="16"/>
      <c r="CM15" s="2"/>
      <c r="CN15" s="16"/>
      <c r="CZ15" s="8"/>
    </row>
    <row r="16" spans="1:104">
      <c r="C16" s="89" t="s">
        <v>37</v>
      </c>
      <c r="D16" s="89"/>
      <c r="E16" s="2" t="s">
        <v>3</v>
      </c>
      <c r="F16" s="13" t="s">
        <v>46</v>
      </c>
      <c r="G16" s="13" t="s">
        <v>45</v>
      </c>
      <c r="H16" s="12" t="s">
        <v>15</v>
      </c>
      <c r="I16" s="13" t="s">
        <v>60</v>
      </c>
      <c r="J16" s="12" t="s">
        <v>48</v>
      </c>
      <c r="K16" s="12" t="s">
        <v>40</v>
      </c>
      <c r="L16" s="13" t="s">
        <v>45</v>
      </c>
      <c r="M16" s="12" t="s">
        <v>13</v>
      </c>
      <c r="AM16" s="89" t="s">
        <v>32</v>
      </c>
      <c r="AN16" s="89"/>
      <c r="AO16" t="s">
        <v>194</v>
      </c>
      <c r="AX16" s="13"/>
      <c r="AY16" s="13"/>
      <c r="AZ16" s="13"/>
      <c r="BA16" s="13"/>
      <c r="BB16" s="13"/>
      <c r="BF16" s="13"/>
      <c r="BG16" s="13"/>
      <c r="BH16" s="13"/>
      <c r="BI16" s="13"/>
      <c r="BJ16" s="13"/>
      <c r="BK16" s="13"/>
      <c r="BL16" s="13"/>
      <c r="BM16" s="13"/>
      <c r="BN16" s="13"/>
      <c r="BO16" s="13"/>
      <c r="BP16" s="13"/>
      <c r="BQ16" s="13"/>
      <c r="BR16" s="13"/>
      <c r="BU16" s="89" t="s">
        <v>137</v>
      </c>
      <c r="BV16" s="89"/>
      <c r="BW16" t="s">
        <v>142</v>
      </c>
      <c r="CD16" s="13"/>
      <c r="CI16" s="7"/>
      <c r="CL16" s="16"/>
      <c r="CM16" s="2"/>
      <c r="CN16" s="16"/>
      <c r="CZ16" s="8"/>
    </row>
    <row r="17" spans="3:104">
      <c r="C17" s="16"/>
      <c r="D17" t="s">
        <v>6</v>
      </c>
      <c r="E17" s="2"/>
      <c r="F17" s="13"/>
      <c r="G17" s="13"/>
      <c r="H17" s="12"/>
      <c r="I17" s="78"/>
      <c r="J17" s="13"/>
      <c r="K17" s="12"/>
      <c r="L17" s="12"/>
      <c r="M17" s="13"/>
      <c r="N17" s="12"/>
      <c r="AN17" s="2"/>
      <c r="AO17" s="13"/>
      <c r="AP17" s="12"/>
      <c r="AQ17" s="23"/>
      <c r="AR17" s="23"/>
      <c r="AS17" s="13"/>
      <c r="AT17" s="13"/>
      <c r="AY17" s="13"/>
      <c r="BF17" s="13"/>
      <c r="BG17" s="13"/>
      <c r="BH17" s="12"/>
      <c r="BI17" s="13"/>
      <c r="BJ17" s="12"/>
      <c r="BK17" s="23"/>
      <c r="BL17" s="23"/>
      <c r="BM17" s="13"/>
      <c r="BN17" s="20"/>
      <c r="BO17" s="23"/>
      <c r="BP17" s="23"/>
      <c r="BQ17" s="12"/>
      <c r="BR17" s="13"/>
      <c r="CI17" s="7"/>
      <c r="CL17" s="16"/>
      <c r="CM17" s="2"/>
      <c r="CN17" s="16"/>
      <c r="CZ17" s="8"/>
    </row>
    <row r="18" spans="3:104">
      <c r="C18" s="16"/>
      <c r="D18" s="89" t="s">
        <v>60</v>
      </c>
      <c r="E18" s="89"/>
      <c r="F18" t="s">
        <v>63</v>
      </c>
      <c r="G18" s="12"/>
      <c r="H18" s="78"/>
      <c r="I18" s="13"/>
      <c r="J18" s="12"/>
      <c r="K18" s="12"/>
      <c r="L18" s="13"/>
      <c r="M18" s="12"/>
      <c r="AL18" t="s">
        <v>226</v>
      </c>
      <c r="BL18" s="12"/>
      <c r="BM18" s="12"/>
      <c r="BT18" t="s">
        <v>57</v>
      </c>
      <c r="CI18" s="9"/>
      <c r="CJ18" s="10"/>
      <c r="CK18" s="10"/>
      <c r="CL18" s="3"/>
      <c r="CM18" s="15"/>
      <c r="CN18" s="3"/>
      <c r="CO18" s="10"/>
      <c r="CP18" s="10"/>
      <c r="CQ18" s="10"/>
      <c r="CR18" s="10"/>
      <c r="CS18" s="10"/>
      <c r="CT18" s="10"/>
      <c r="CU18" s="10"/>
      <c r="CV18" s="10"/>
      <c r="CW18" s="10"/>
      <c r="CX18" s="10"/>
      <c r="CY18" s="10"/>
      <c r="CZ18" s="11"/>
    </row>
    <row r="19" spans="3:104">
      <c r="C19" s="16"/>
      <c r="D19" s="16"/>
      <c r="E19" s="13" t="s">
        <v>60</v>
      </c>
      <c r="F19" s="2" t="s">
        <v>3</v>
      </c>
      <c r="G19" s="78" t="s">
        <v>266</v>
      </c>
      <c r="H19" s="13" t="s">
        <v>58</v>
      </c>
      <c r="I19" s="78"/>
      <c r="J19" s="13"/>
      <c r="K19" s="12"/>
      <c r="L19" s="12"/>
      <c r="M19" s="13"/>
      <c r="N19" s="12"/>
      <c r="AL19" s="89" t="s">
        <v>24</v>
      </c>
      <c r="AM19" s="89"/>
      <c r="AN19" s="2" t="s">
        <v>3</v>
      </c>
      <c r="AO19" s="99">
        <f>'1設計条件2安定係数3ヒービングの検討'!BF34</f>
        <v>1.2</v>
      </c>
      <c r="AP19" s="99"/>
      <c r="AQ19" s="89" t="s">
        <v>5</v>
      </c>
      <c r="AR19" s="89"/>
      <c r="AT19" s="2" t="s">
        <v>3</v>
      </c>
      <c r="AU19" s="99">
        <f>AO19</f>
        <v>1.2</v>
      </c>
      <c r="AV19" s="99"/>
      <c r="AW19" s="12" t="s">
        <v>25</v>
      </c>
      <c r="AX19" s="92">
        <f>'1設計条件2安定係数3ヒービングの検討'!BM27</f>
        <v>5376.8100000000022</v>
      </c>
      <c r="AY19" s="92"/>
      <c r="AZ19" s="92"/>
      <c r="BA19" s="92"/>
      <c r="BC19" s="2" t="s">
        <v>3</v>
      </c>
      <c r="BD19" s="92">
        <f>AU19*AX19</f>
        <v>6452.1720000000023</v>
      </c>
      <c r="BE19" s="92"/>
      <c r="BF19" s="92"/>
      <c r="BG19" s="92"/>
      <c r="BT19" s="89" t="s">
        <v>137</v>
      </c>
      <c r="BU19" s="89"/>
      <c r="BV19" s="2" t="s">
        <v>3</v>
      </c>
      <c r="BW19" s="99" t="s">
        <v>211</v>
      </c>
      <c r="BX19" s="99"/>
      <c r="BY19" s="99"/>
      <c r="BZ19" s="99"/>
      <c r="CA19" s="12" t="s">
        <v>65</v>
      </c>
      <c r="CB19" s="12" t="s">
        <v>66</v>
      </c>
      <c r="CC19" s="13" t="s">
        <v>67</v>
      </c>
    </row>
    <row r="20" spans="3:104">
      <c r="C20" t="s">
        <v>278</v>
      </c>
      <c r="AL20" s="16"/>
      <c r="AM20" s="16"/>
      <c r="AN20" s="2"/>
      <c r="AO20" s="2"/>
      <c r="AP20" s="2"/>
      <c r="AQ20" s="16"/>
      <c r="AR20" s="16"/>
      <c r="AT20" s="2"/>
      <c r="AU20" s="2"/>
      <c r="AV20" s="2"/>
      <c r="AW20" s="12"/>
      <c r="AX20" s="23"/>
      <c r="AY20" s="23"/>
      <c r="AZ20" s="23"/>
      <c r="BA20" s="23"/>
      <c r="BC20" s="2"/>
      <c r="BD20" s="23"/>
      <c r="BE20" s="23"/>
      <c r="BF20" s="23"/>
      <c r="BG20" s="23"/>
      <c r="BV20" s="2" t="s">
        <v>3</v>
      </c>
      <c r="BW20" s="98">
        <f>'1設計条件2安定係数3ヒービングの検討'!T24</f>
        <v>104</v>
      </c>
      <c r="BX20" s="99"/>
      <c r="BY20" s="12" t="s">
        <v>15</v>
      </c>
      <c r="BZ20" s="27">
        <f>'1設計条件2安定係数3ヒービングの検討'!L26</f>
        <v>16</v>
      </c>
      <c r="CA20" s="19" t="s">
        <v>47</v>
      </c>
      <c r="CB20" s="137">
        <f>AO34</f>
        <v>2.6</v>
      </c>
      <c r="CC20" s="137"/>
      <c r="CD20" s="12" t="s">
        <v>15</v>
      </c>
      <c r="CE20" s="12">
        <f>'1設計条件2安定係数3ヒービングの検討'!L14</f>
        <v>10</v>
      </c>
      <c r="CG20" s="12" t="s">
        <v>65</v>
      </c>
      <c r="CH20" s="12">
        <v>2</v>
      </c>
      <c r="CI20" s="25" t="s">
        <v>47</v>
      </c>
      <c r="CJ20" s="92">
        <f>PI()</f>
        <v>3.1415926535897931</v>
      </c>
      <c r="CK20" s="92"/>
      <c r="CL20" s="25" t="s">
        <v>47</v>
      </c>
      <c r="CM20" s="27">
        <f>'1設計条件2安定係数3ヒービングの検討'!AB26</f>
        <v>15</v>
      </c>
    </row>
    <row r="21" spans="3:104">
      <c r="C21" s="89" t="s">
        <v>266</v>
      </c>
      <c r="D21" s="89"/>
      <c r="E21" s="99" t="s">
        <v>3</v>
      </c>
      <c r="F21" s="125" t="s">
        <v>56</v>
      </c>
      <c r="G21" s="125"/>
      <c r="H21" s="79"/>
      <c r="I21" s="99" t="s">
        <v>3</v>
      </c>
      <c r="J21" s="21" t="s">
        <v>49</v>
      </c>
      <c r="K21" s="14" t="s">
        <v>39</v>
      </c>
      <c r="L21" s="21" t="s">
        <v>55</v>
      </c>
      <c r="N21" s="99" t="s">
        <v>3</v>
      </c>
      <c r="O21" s="21" t="s">
        <v>49</v>
      </c>
      <c r="P21" s="14" t="s">
        <v>39</v>
      </c>
      <c r="Q21" s="125" t="s">
        <v>54</v>
      </c>
      <c r="R21" s="125"/>
      <c r="S21" s="10" t="s">
        <v>269</v>
      </c>
      <c r="T21" s="21" t="s">
        <v>50</v>
      </c>
      <c r="V21" s="99" t="s">
        <v>3</v>
      </c>
      <c r="W21" s="13" t="s">
        <v>49</v>
      </c>
      <c r="X21" s="12" t="s">
        <v>39</v>
      </c>
      <c r="Y21" s="125" t="s">
        <v>54</v>
      </c>
      <c r="Z21" s="125"/>
      <c r="AB21" s="99" t="s">
        <v>3</v>
      </c>
      <c r="AC21" s="13" t="s">
        <v>49</v>
      </c>
      <c r="AD21" s="12" t="s">
        <v>39</v>
      </c>
      <c r="AE21" s="125" t="s">
        <v>271</v>
      </c>
      <c r="AF21" s="125"/>
      <c r="AG21" s="285"/>
      <c r="AH21" s="285"/>
      <c r="AL21" t="s">
        <v>57</v>
      </c>
      <c r="AM21" s="16"/>
      <c r="AN21" s="2"/>
      <c r="AO21" s="2"/>
      <c r="AP21" s="2"/>
      <c r="AZ21" s="23"/>
      <c r="BA21" s="23"/>
      <c r="BC21" s="2"/>
      <c r="BD21" s="23"/>
      <c r="BE21" s="23"/>
      <c r="BF21" s="23"/>
      <c r="BG21" s="23"/>
      <c r="BT21" s="13"/>
      <c r="BU21" s="13"/>
      <c r="BV21" s="2" t="s">
        <v>3</v>
      </c>
      <c r="BW21" s="92">
        <f>BW20+BZ20*CB20+CE20-CH20*CJ20*CM20</f>
        <v>61.352220392306208</v>
      </c>
      <c r="BX21" s="92"/>
      <c r="BY21" s="92"/>
    </row>
    <row r="22" spans="3:104">
      <c r="C22" s="89"/>
      <c r="D22" s="89"/>
      <c r="E22" s="99"/>
      <c r="F22" s="89" t="s">
        <v>268</v>
      </c>
      <c r="G22" s="89"/>
      <c r="I22" s="99"/>
      <c r="J22" s="89" t="s">
        <v>268</v>
      </c>
      <c r="K22" s="89"/>
      <c r="N22" s="99"/>
      <c r="Q22" s="89" t="s">
        <v>268</v>
      </c>
      <c r="R22" s="89"/>
      <c r="V22" s="99"/>
      <c r="W22" s="44" t="s">
        <v>50</v>
      </c>
      <c r="X22" s="80" t="s">
        <v>39</v>
      </c>
      <c r="Y22" s="89" t="s">
        <v>268</v>
      </c>
      <c r="Z22" s="89"/>
      <c r="AB22" s="99"/>
      <c r="AC22" s="44" t="s">
        <v>50</v>
      </c>
      <c r="AD22" s="80" t="s">
        <v>39</v>
      </c>
      <c r="AE22" s="89" t="s">
        <v>274</v>
      </c>
      <c r="AF22" s="89"/>
      <c r="AG22" s="16"/>
      <c r="AH22" s="16"/>
      <c r="AL22" s="92">
        <f>AO14</f>
        <v>17474.632500000003</v>
      </c>
      <c r="AM22" s="92"/>
      <c r="AN22" s="92"/>
      <c r="AO22" s="13" t="s">
        <v>32</v>
      </c>
      <c r="AP22" s="12" t="s">
        <v>15</v>
      </c>
      <c r="AQ22" s="92">
        <f>AT14</f>
        <v>-3766.5322928925743</v>
      </c>
      <c r="AR22" s="92"/>
      <c r="AS22" s="92"/>
      <c r="AT22" s="92"/>
      <c r="AU22" s="2" t="s">
        <v>3</v>
      </c>
      <c r="AV22" s="92">
        <f>BD19</f>
        <v>6452.1720000000023</v>
      </c>
      <c r="AW22" s="92"/>
      <c r="AX22" s="92"/>
      <c r="AY22" s="92"/>
      <c r="BD22" s="23"/>
    </row>
    <row r="23" spans="3:104">
      <c r="C23" s="16"/>
      <c r="D23" s="16"/>
      <c r="E23" s="99" t="s">
        <v>3</v>
      </c>
      <c r="F23" s="13" t="s">
        <v>49</v>
      </c>
      <c r="G23" s="12" t="s">
        <v>39</v>
      </c>
      <c r="H23" s="125" t="s">
        <v>46</v>
      </c>
      <c r="I23" s="125"/>
      <c r="J23" s="16"/>
      <c r="K23" s="16"/>
      <c r="N23" s="2"/>
      <c r="Q23" s="16"/>
      <c r="R23" s="16"/>
      <c r="V23" s="2"/>
      <c r="W23" s="13"/>
      <c r="X23" s="12"/>
      <c r="Y23" s="16"/>
      <c r="Z23" s="16"/>
      <c r="AB23" s="2"/>
      <c r="AC23" s="13"/>
      <c r="AD23" s="12"/>
      <c r="AE23" s="16"/>
      <c r="AF23" s="16"/>
      <c r="AG23" s="16"/>
      <c r="AH23" s="16"/>
      <c r="AY23" s="12"/>
      <c r="AZ23" s="12"/>
      <c r="BA23" s="12"/>
      <c r="BT23" t="s">
        <v>169</v>
      </c>
    </row>
    <row r="24" spans="3:104">
      <c r="C24" s="16"/>
      <c r="D24" s="16"/>
      <c r="E24" s="99"/>
      <c r="F24" s="44" t="s">
        <v>50</v>
      </c>
      <c r="G24" s="80" t="s">
        <v>39</v>
      </c>
      <c r="H24" s="89" t="s">
        <v>265</v>
      </c>
      <c r="I24" s="89"/>
      <c r="J24" s="16"/>
      <c r="K24" s="16"/>
      <c r="N24" s="2"/>
      <c r="Q24" s="16"/>
      <c r="R24" s="16"/>
      <c r="V24" s="2"/>
      <c r="W24" s="13"/>
      <c r="X24" s="12"/>
      <c r="Y24" s="16"/>
      <c r="Z24" s="16"/>
      <c r="AB24" s="2"/>
      <c r="AC24" s="13"/>
      <c r="AD24" s="12"/>
      <c r="AE24" s="16"/>
      <c r="AF24" s="16"/>
      <c r="AG24" s="16"/>
      <c r="AH24" s="16"/>
      <c r="AL24" t="s">
        <v>191</v>
      </c>
      <c r="AY24" s="4"/>
      <c r="AZ24" s="5"/>
      <c r="BA24" s="5"/>
      <c r="BB24" s="5"/>
      <c r="BC24" s="5"/>
      <c r="BD24" s="5"/>
      <c r="BE24" s="5"/>
      <c r="BF24" s="5"/>
      <c r="BG24" s="5"/>
      <c r="BH24" s="5"/>
      <c r="BI24" s="5"/>
      <c r="BJ24" s="5"/>
      <c r="BK24" s="5"/>
      <c r="BL24" s="5"/>
      <c r="BM24" s="5"/>
      <c r="BN24" s="5"/>
      <c r="BO24" s="5"/>
      <c r="BP24" s="5"/>
      <c r="BQ24" s="6"/>
      <c r="BT24" s="89" t="s">
        <v>173</v>
      </c>
      <c r="BU24" s="89"/>
      <c r="BV24" s="99" t="s">
        <v>3</v>
      </c>
      <c r="BW24" s="125" t="s">
        <v>171</v>
      </c>
      <c r="BX24" s="125"/>
      <c r="BY24" s="14" t="s">
        <v>15</v>
      </c>
      <c r="BZ24" s="125" t="s">
        <v>172</v>
      </c>
      <c r="CA24" s="125"/>
      <c r="CB24" s="14" t="s">
        <v>15</v>
      </c>
      <c r="CC24" s="14" t="s">
        <v>68</v>
      </c>
      <c r="CD24" s="21" t="s">
        <v>209</v>
      </c>
      <c r="CE24" s="21" t="s">
        <v>138</v>
      </c>
    </row>
    <row r="25" spans="3:104">
      <c r="C25" s="16"/>
      <c r="D25" s="16"/>
      <c r="E25" s="99" t="s">
        <v>3</v>
      </c>
      <c r="F25" s="126">
        <f>AD32</f>
        <v>500</v>
      </c>
      <c r="G25" s="126"/>
      <c r="H25" s="12" t="s">
        <v>39</v>
      </c>
      <c r="I25" s="126">
        <f>M4</f>
        <v>200</v>
      </c>
      <c r="J25" s="126"/>
      <c r="K25" s="16"/>
      <c r="L25" s="99" t="s">
        <v>3</v>
      </c>
      <c r="M25" s="92">
        <f>F25*I25/F26/I26</f>
        <v>0.33333333333333331</v>
      </c>
      <c r="N25" s="92"/>
      <c r="Q25" s="16"/>
      <c r="R25" s="16"/>
      <c r="V25" s="2"/>
      <c r="W25" s="13"/>
      <c r="X25" s="12"/>
      <c r="Y25" s="16"/>
      <c r="Z25" s="16"/>
      <c r="AB25" s="2"/>
      <c r="AC25" s="13"/>
      <c r="AD25" s="12"/>
      <c r="AE25" s="16"/>
      <c r="AF25" s="16"/>
      <c r="AG25" s="16"/>
      <c r="AH25" s="16"/>
      <c r="AL25" s="89" t="s">
        <v>32</v>
      </c>
      <c r="AM25" s="99" t="s">
        <v>3</v>
      </c>
      <c r="AN25" s="100">
        <f>AV22</f>
        <v>6452.1720000000023</v>
      </c>
      <c r="AO25" s="100"/>
      <c r="AP25" s="100"/>
      <c r="AQ25" s="100"/>
      <c r="AR25" s="22" t="s">
        <v>36</v>
      </c>
      <c r="AS25" s="100">
        <f>AQ22</f>
        <v>-3766.5322928925743</v>
      </c>
      <c r="AT25" s="100"/>
      <c r="AU25" s="100"/>
      <c r="AW25" s="16"/>
      <c r="AY25" s="7"/>
      <c r="BQ25" s="8"/>
      <c r="BT25" s="89"/>
      <c r="BU25" s="89"/>
      <c r="BV25" s="99"/>
      <c r="BZ25" s="13" t="s">
        <v>170</v>
      </c>
      <c r="CA25" s="13" t="s">
        <v>138</v>
      </c>
    </row>
    <row r="26" spans="3:104">
      <c r="C26" s="16"/>
      <c r="D26" s="16"/>
      <c r="E26" s="99"/>
      <c r="F26" s="98">
        <f>M6</f>
        <v>20000</v>
      </c>
      <c r="G26" s="98"/>
      <c r="H26" s="80" t="s">
        <v>39</v>
      </c>
      <c r="I26" s="98">
        <f>AD31</f>
        <v>15</v>
      </c>
      <c r="J26" s="98"/>
      <c r="K26" s="16"/>
      <c r="L26" s="99"/>
      <c r="M26" s="92"/>
      <c r="N26" s="92"/>
      <c r="Q26" s="16"/>
      <c r="R26" s="16"/>
      <c r="V26" s="2"/>
      <c r="W26" s="13"/>
      <c r="X26" s="12"/>
      <c r="Y26" s="16"/>
      <c r="Z26" s="16"/>
      <c r="AB26" s="2"/>
      <c r="AC26" s="13"/>
      <c r="AD26" s="12"/>
      <c r="AE26" s="16"/>
      <c r="AF26" s="16"/>
      <c r="AG26" s="16"/>
      <c r="AH26" s="16"/>
      <c r="AL26" s="89"/>
      <c r="AM26" s="99"/>
      <c r="AO26" s="138">
        <f>AL22</f>
        <v>17474.632500000003</v>
      </c>
      <c r="AP26" s="138"/>
      <c r="AQ26" s="138"/>
      <c r="AR26" s="138"/>
      <c r="AS26" s="44"/>
      <c r="AT26" s="44"/>
      <c r="AY26" s="7"/>
      <c r="BQ26" s="8"/>
      <c r="BV26" s="99" t="s">
        <v>3</v>
      </c>
      <c r="BW26" s="21" t="s">
        <v>136</v>
      </c>
      <c r="BX26" s="21" t="s">
        <v>209</v>
      </c>
      <c r="BY26" s="14" t="s">
        <v>15</v>
      </c>
      <c r="BZ26" s="21" t="s">
        <v>136</v>
      </c>
      <c r="CA26" s="21" t="s">
        <v>209</v>
      </c>
      <c r="CB26" s="14" t="s">
        <v>15</v>
      </c>
      <c r="CC26" s="14" t="s">
        <v>68</v>
      </c>
      <c r="CD26" s="21" t="s">
        <v>209</v>
      </c>
      <c r="CE26" s="21" t="s">
        <v>138</v>
      </c>
    </row>
    <row r="27" spans="3:104">
      <c r="C27" s="16"/>
      <c r="D27" t="s">
        <v>6</v>
      </c>
      <c r="E27" s="2"/>
      <c r="F27" s="77"/>
      <c r="G27" s="77"/>
      <c r="H27" s="12"/>
      <c r="I27" s="77"/>
      <c r="J27" s="77"/>
      <c r="K27" s="16"/>
      <c r="L27" s="2"/>
      <c r="M27" s="23"/>
      <c r="N27" s="23"/>
      <c r="Q27" s="16"/>
      <c r="R27" s="16"/>
      <c r="V27" s="2"/>
      <c r="W27" s="13"/>
      <c r="X27" s="12"/>
      <c r="Y27" s="16"/>
      <c r="Z27" s="16"/>
      <c r="AB27" s="2"/>
      <c r="AC27" s="13"/>
      <c r="AD27" s="12"/>
      <c r="AE27" s="16"/>
      <c r="AF27" s="16"/>
      <c r="AG27" s="16"/>
      <c r="AH27" s="16"/>
      <c r="AM27" s="99" t="s">
        <v>3</v>
      </c>
      <c r="AN27" s="92">
        <f>(AN25-AS25)/AO26</f>
        <v>0.58477363074116573</v>
      </c>
      <c r="AO27" s="92"/>
      <c r="AP27" s="92"/>
      <c r="AQ27" s="99" t="s">
        <v>22</v>
      </c>
      <c r="AR27" s="99"/>
      <c r="AS27" s="99"/>
      <c r="AY27" s="7"/>
      <c r="BQ27" s="8"/>
      <c r="BT27" s="13"/>
      <c r="BU27" s="13"/>
      <c r="BV27" s="99"/>
      <c r="BZ27" s="13" t="s">
        <v>170</v>
      </c>
      <c r="CA27" s="13" t="s">
        <v>138</v>
      </c>
      <c r="CG27" s="13"/>
    </row>
    <row r="28" spans="3:104" ht="18.600000000000001" customHeight="1">
      <c r="D28" s="89" t="s">
        <v>266</v>
      </c>
      <c r="E28" s="89"/>
      <c r="F28" t="s">
        <v>267</v>
      </c>
      <c r="AM28" s="99"/>
      <c r="AN28" s="92"/>
      <c r="AO28" s="92"/>
      <c r="AP28" s="92"/>
      <c r="AQ28" s="99"/>
      <c r="AR28" s="99"/>
      <c r="AS28" s="99"/>
      <c r="AY28" s="7"/>
      <c r="BQ28" s="8"/>
      <c r="BT28" s="16"/>
      <c r="BU28" s="16"/>
      <c r="BV28" s="99" t="s">
        <v>3</v>
      </c>
      <c r="BW28" s="113">
        <f>AE37</f>
        <v>190.25</v>
      </c>
      <c r="BX28" s="113"/>
      <c r="BY28" s="47" t="s">
        <v>47</v>
      </c>
      <c r="BZ28" s="149">
        <f>AO34</f>
        <v>2.6</v>
      </c>
      <c r="CA28" s="149"/>
      <c r="CB28" s="14" t="s">
        <v>15</v>
      </c>
      <c r="CC28" s="113">
        <f>AE37</f>
        <v>190.25</v>
      </c>
      <c r="CD28" s="113"/>
      <c r="CE28" s="47" t="s">
        <v>47</v>
      </c>
      <c r="CF28" s="149">
        <f>AO34</f>
        <v>2.6</v>
      </c>
      <c r="CG28" s="149"/>
      <c r="CH28" s="14" t="s">
        <v>15</v>
      </c>
      <c r="CI28" s="149">
        <f>M11</f>
        <v>16.5</v>
      </c>
      <c r="CJ28" s="149"/>
      <c r="CK28" s="53" t="s">
        <v>47</v>
      </c>
      <c r="CL28" s="149">
        <f>AO34</f>
        <v>2.6</v>
      </c>
      <c r="CM28" s="149"/>
      <c r="CN28" s="53" t="s">
        <v>47</v>
      </c>
      <c r="CO28" s="149">
        <f>'1設計条件2安定係数3ヒービングの検討'!L12</f>
        <v>9.3000000000000007</v>
      </c>
      <c r="CP28" s="149"/>
    </row>
    <row r="29" spans="3:104" ht="19.2">
      <c r="D29" s="89" t="s">
        <v>56</v>
      </c>
      <c r="E29" s="89"/>
      <c r="F29" t="s">
        <v>275</v>
      </c>
      <c r="Z29" s="291" t="s">
        <v>56</v>
      </c>
      <c r="AA29" s="291"/>
      <c r="AB29" s="292" t="s">
        <v>3</v>
      </c>
      <c r="AC29" s="293" t="s">
        <v>49</v>
      </c>
      <c r="AD29" s="294" t="s">
        <v>39</v>
      </c>
      <c r="AE29" s="293" t="s">
        <v>55</v>
      </c>
      <c r="AW29" s="24"/>
      <c r="AY29" s="7"/>
      <c r="BQ29" s="8"/>
      <c r="BV29" s="99"/>
      <c r="CD29" s="92">
        <f>BW21</f>
        <v>61.352220392306208</v>
      </c>
      <c r="CE29" s="92"/>
      <c r="CF29" s="19" t="s">
        <v>47</v>
      </c>
      <c r="CG29" s="137">
        <f>'1設計条件2安定係数3ヒービングの検討'!L12</f>
        <v>9.3000000000000007</v>
      </c>
      <c r="CH29" s="99"/>
      <c r="CO29" s="2"/>
    </row>
    <row r="30" spans="3:104">
      <c r="D30" s="89" t="s">
        <v>268</v>
      </c>
      <c r="E30" s="89"/>
      <c r="F30" t="s">
        <v>277</v>
      </c>
      <c r="Q30" s="89" t="s">
        <v>268</v>
      </c>
      <c r="R30" s="89"/>
      <c r="S30" s="2" t="s">
        <v>3</v>
      </c>
      <c r="T30" s="89" t="s">
        <v>274</v>
      </c>
      <c r="U30" s="89"/>
      <c r="W30" t="s">
        <v>273</v>
      </c>
      <c r="AL30" t="s">
        <v>208</v>
      </c>
      <c r="AY30" s="7"/>
      <c r="BQ30" s="8"/>
      <c r="BV30" s="2" t="s">
        <v>3</v>
      </c>
      <c r="BW30" s="92">
        <f>(BW28*BZ28+CC28*CF28+CI28*CL28*CO28)/(CD29*CG29)</f>
        <v>2.4331041832145539</v>
      </c>
      <c r="BX30" s="92"/>
      <c r="BY30" s="92"/>
    </row>
    <row r="31" spans="3:104">
      <c r="D31" s="89" t="s">
        <v>265</v>
      </c>
      <c r="E31" s="89"/>
      <c r="F31" t="s">
        <v>272</v>
      </c>
      <c r="N31" s="16"/>
      <c r="O31" s="16"/>
      <c r="P31" s="2"/>
      <c r="Q31" s="13"/>
      <c r="AA31" s="89" t="s">
        <v>265</v>
      </c>
      <c r="AB31" s="89"/>
      <c r="AC31" s="2" t="s">
        <v>3</v>
      </c>
      <c r="AD31" s="98">
        <f>'1設計条件2安定係数3ヒービングの検討'!AB26</f>
        <v>15</v>
      </c>
      <c r="AE31" s="99"/>
      <c r="AF31" s="99"/>
      <c r="AG31" s="2"/>
      <c r="AH31" s="2"/>
      <c r="AL31" s="89" t="s">
        <v>209</v>
      </c>
      <c r="AM31" s="89"/>
      <c r="AN31" s="2" t="s">
        <v>3</v>
      </c>
      <c r="AO31" s="16" t="s">
        <v>7</v>
      </c>
      <c r="AP31" s="136" t="s">
        <v>42</v>
      </c>
      <c r="AQ31" s="136"/>
      <c r="AR31" s="2" t="s">
        <v>40</v>
      </c>
      <c r="AS31" s="59" t="s">
        <v>201</v>
      </c>
      <c r="AY31" s="7"/>
      <c r="BQ31" s="8"/>
      <c r="BT31" s="17"/>
      <c r="BU31" t="s">
        <v>129</v>
      </c>
    </row>
    <row r="32" spans="3:104">
      <c r="D32" s="89" t="s">
        <v>49</v>
      </c>
      <c r="E32" s="89"/>
      <c r="F32" t="s">
        <v>206</v>
      </c>
      <c r="AA32" s="89" t="s">
        <v>49</v>
      </c>
      <c r="AB32" s="89"/>
      <c r="AC32" s="2" t="s">
        <v>3</v>
      </c>
      <c r="AD32" s="98">
        <f>'1設計条件2安定係数3ヒービングの検討'!AD26</f>
        <v>500</v>
      </c>
      <c r="AE32" s="99"/>
      <c r="AF32" s="99"/>
      <c r="AG32" s="2"/>
      <c r="AH32" s="2"/>
      <c r="AN32" s="2" t="s">
        <v>3</v>
      </c>
      <c r="AO32" s="92">
        <f>'1設計条件2安定係数3ヒービングの検討'!AO8</f>
        <v>9.712363255150624</v>
      </c>
      <c r="AP32" s="99"/>
      <c r="AQ32" s="136" t="s">
        <v>90</v>
      </c>
      <c r="AR32" s="136"/>
      <c r="AS32" s="135">
        <f>AN27</f>
        <v>0.58477363074116573</v>
      </c>
      <c r="AT32" s="135"/>
      <c r="AU32" s="12" t="s">
        <v>188</v>
      </c>
      <c r="AV32" s="137">
        <f>'1設計条件2安定係数3ヒービングの検討'!L8</f>
        <v>2.8</v>
      </c>
      <c r="AW32" s="137"/>
      <c r="AY32" s="7"/>
      <c r="BQ32" s="8"/>
      <c r="BU32" s="89" t="s">
        <v>178</v>
      </c>
      <c r="BV32" s="89"/>
      <c r="BW32" t="s">
        <v>179</v>
      </c>
    </row>
    <row r="33" spans="3:105">
      <c r="D33" s="89" t="s">
        <v>55</v>
      </c>
      <c r="E33" s="89"/>
      <c r="F33" t="s">
        <v>270</v>
      </c>
      <c r="N33" s="89" t="s">
        <v>55</v>
      </c>
      <c r="O33" s="89"/>
      <c r="P33" s="2" t="s">
        <v>3</v>
      </c>
      <c r="Q33" s="89" t="s">
        <v>54</v>
      </c>
      <c r="R33" s="89"/>
      <c r="S33" t="s">
        <v>269</v>
      </c>
      <c r="T33" s="13" t="s">
        <v>50</v>
      </c>
      <c r="AN33" s="2" t="s">
        <v>3</v>
      </c>
      <c r="AO33" s="136">
        <f>AO32*SIN(AS32)-AV32</f>
        <v>2.5613278699533231</v>
      </c>
      <c r="AP33" s="136"/>
      <c r="AQ33" s="136"/>
      <c r="AY33" s="7"/>
      <c r="BQ33" s="8"/>
      <c r="BU33" s="89" t="s">
        <v>180</v>
      </c>
      <c r="BV33" s="89"/>
      <c r="BW33" t="s">
        <v>181</v>
      </c>
      <c r="CK33" s="50"/>
      <c r="CL33" s="60" t="s">
        <v>228</v>
      </c>
    </row>
    <row r="34" spans="3:105">
      <c r="D34" s="89" t="s">
        <v>54</v>
      </c>
      <c r="E34" s="89"/>
      <c r="F34" t="s">
        <v>276</v>
      </c>
      <c r="R34" s="89" t="s">
        <v>54</v>
      </c>
      <c r="S34" s="89"/>
      <c r="T34" s="2" t="s">
        <v>3</v>
      </c>
      <c r="U34" s="13" t="s">
        <v>62</v>
      </c>
      <c r="AN34" t="s">
        <v>184</v>
      </c>
      <c r="AO34" s="137">
        <f>ROUNDUP(AO33,1)</f>
        <v>2.6</v>
      </c>
      <c r="AP34" s="137"/>
      <c r="AQ34" s="137"/>
      <c r="AR34" s="12" t="s">
        <v>19</v>
      </c>
      <c r="AY34" s="7"/>
      <c r="BQ34" s="8"/>
      <c r="BV34" s="12"/>
      <c r="BZ34" s="12"/>
    </row>
    <row r="35" spans="3:105">
      <c r="C35" t="s">
        <v>57</v>
      </c>
      <c r="AY35" s="7"/>
      <c r="BQ35" s="8"/>
      <c r="BT35" t="s">
        <v>57</v>
      </c>
      <c r="BU35" s="13"/>
      <c r="BV35" s="12"/>
    </row>
    <row r="36" spans="3:105">
      <c r="C36" s="89" t="s">
        <v>60</v>
      </c>
      <c r="D36" s="89"/>
      <c r="E36" s="2" t="s">
        <v>3</v>
      </c>
      <c r="F36" s="78" t="s">
        <v>266</v>
      </c>
      <c r="G36" s="13" t="s">
        <v>58</v>
      </c>
      <c r="I36" s="2" t="s">
        <v>3</v>
      </c>
      <c r="J36" s="92">
        <f>M25</f>
        <v>0.33333333333333331</v>
      </c>
      <c r="K36" s="92"/>
      <c r="L36" s="19" t="s">
        <v>154</v>
      </c>
      <c r="M36" s="27">
        <f>AD31</f>
        <v>15</v>
      </c>
      <c r="O36" s="2" t="s">
        <v>3</v>
      </c>
      <c r="P36" s="92">
        <f>J36*M36</f>
        <v>5</v>
      </c>
      <c r="Q36" s="92"/>
      <c r="AY36" s="7"/>
      <c r="BQ36" s="8"/>
      <c r="BT36" s="150" t="s">
        <v>173</v>
      </c>
      <c r="BU36" s="151"/>
      <c r="BV36" s="52" t="s">
        <v>3</v>
      </c>
      <c r="BW36" s="152">
        <f>BW30</f>
        <v>2.4331041832145539</v>
      </c>
      <c r="BX36" s="152"/>
      <c r="BY36" s="153"/>
      <c r="BZ36" t="str">
        <f>IF(BW36&lt;CE36,"&lt;","≧")</f>
        <v>≧</v>
      </c>
      <c r="CA36" s="54" t="s">
        <v>174</v>
      </c>
      <c r="CB36" s="55"/>
      <c r="CC36" s="55"/>
      <c r="CD36" s="55"/>
      <c r="CE36" s="141">
        <v>1.2</v>
      </c>
      <c r="CF36" s="142"/>
      <c r="CG36" s="19"/>
      <c r="CH36" s="24"/>
      <c r="CI36" s="154" t="str">
        <f>IF(BW36&lt;CE36, "×", "OK")</f>
        <v>OK</v>
      </c>
      <c r="CJ36" s="153"/>
    </row>
    <row r="37" spans="3:105">
      <c r="C37" s="89" t="s">
        <v>37</v>
      </c>
      <c r="D37" s="89"/>
      <c r="E37" s="2" t="s">
        <v>3</v>
      </c>
      <c r="F37" s="13" t="s">
        <v>46</v>
      </c>
      <c r="G37" s="13" t="s">
        <v>45</v>
      </c>
      <c r="H37" s="12" t="s">
        <v>15</v>
      </c>
      <c r="I37" s="13" t="s">
        <v>60</v>
      </c>
      <c r="J37" s="12" t="s">
        <v>48</v>
      </c>
      <c r="K37" s="12" t="s">
        <v>40</v>
      </c>
      <c r="L37" s="13" t="s">
        <v>45</v>
      </c>
      <c r="M37" s="12" t="s">
        <v>13</v>
      </c>
      <c r="O37" s="2" t="s">
        <v>3</v>
      </c>
      <c r="P37" s="98">
        <f>M4</f>
        <v>200</v>
      </c>
      <c r="Q37" s="98"/>
      <c r="R37" s="19" t="s">
        <v>154</v>
      </c>
      <c r="S37" s="92">
        <f>M9</f>
        <v>0.95</v>
      </c>
      <c r="T37" s="92"/>
      <c r="U37" s="12" t="s">
        <v>15</v>
      </c>
      <c r="V37" s="92">
        <f>P36</f>
        <v>5</v>
      </c>
      <c r="W37" s="92"/>
      <c r="X37" s="12" t="s">
        <v>48</v>
      </c>
      <c r="Y37" s="12" t="s">
        <v>40</v>
      </c>
      <c r="Z37" s="92">
        <f>M9</f>
        <v>0.95</v>
      </c>
      <c r="AA37" s="92"/>
      <c r="AB37" s="12" t="s">
        <v>13</v>
      </c>
      <c r="AD37" s="2" t="s">
        <v>3</v>
      </c>
      <c r="AE37" s="99">
        <f>P37*S37+V37*(1-Z37)</f>
        <v>190.25</v>
      </c>
      <c r="AF37" s="99"/>
      <c r="AY37" s="9"/>
      <c r="AZ37" s="10"/>
      <c r="BA37" s="10"/>
      <c r="BB37" s="10"/>
      <c r="BC37" s="10"/>
      <c r="BD37" s="10"/>
      <c r="BE37" s="10"/>
      <c r="BF37" s="10"/>
      <c r="BG37" s="10"/>
      <c r="BH37" s="10"/>
      <c r="BI37" s="10"/>
      <c r="BJ37" s="10"/>
      <c r="BK37" s="10"/>
      <c r="BL37" s="10"/>
      <c r="BM37" s="10"/>
      <c r="BN37" s="10"/>
      <c r="BO37" s="10"/>
      <c r="BP37" s="10"/>
      <c r="BQ37" s="11"/>
    </row>
    <row r="38" spans="3:105">
      <c r="AI38">
        <v>3</v>
      </c>
      <c r="BR38">
        <v>4</v>
      </c>
      <c r="DA38">
        <v>5</v>
      </c>
    </row>
    <row r="40" spans="3:105">
      <c r="CD40" s="24"/>
      <c r="CE40" s="24"/>
      <c r="CF40" s="24"/>
      <c r="CK40" s="12"/>
      <c r="CL40" s="12"/>
      <c r="CM40" s="12"/>
      <c r="CN40" s="12"/>
    </row>
    <row r="41" spans="3:105">
      <c r="CE41" s="24"/>
      <c r="CF41" s="24"/>
      <c r="CG41" s="24"/>
      <c r="CL41" s="12"/>
      <c r="CM41" s="12"/>
      <c r="CN41" s="12"/>
      <c r="CO41" s="12"/>
    </row>
    <row r="42" spans="3:105">
      <c r="CD42" s="24"/>
      <c r="CE42" s="24"/>
      <c r="CF42" s="24"/>
      <c r="CK42" s="12"/>
      <c r="CL42" s="12"/>
      <c r="CM42" s="12"/>
      <c r="CN42" s="12"/>
    </row>
    <row r="43" spans="3:105">
      <c r="CE43" s="24"/>
      <c r="CF43" s="24"/>
      <c r="CG43" s="24"/>
      <c r="CL43" s="12"/>
      <c r="CM43" s="12"/>
      <c r="CN43" s="12"/>
      <c r="CO43" s="12"/>
    </row>
    <row r="44" spans="3:105">
      <c r="CP44" s="12"/>
      <c r="CQ44" s="12"/>
      <c r="CR44" s="12"/>
      <c r="CS44" s="12"/>
    </row>
    <row r="46" spans="3:105">
      <c r="CT46" s="12"/>
      <c r="CU46" s="12"/>
    </row>
    <row r="203" ht="18" customHeight="1"/>
  </sheetData>
  <sheetProtection sheet="1" objects="1" scenarios="1"/>
  <mergeCells count="199">
    <mergeCell ref="CO28:CP28"/>
    <mergeCell ref="CD29:CE29"/>
    <mergeCell ref="CG29:CH29"/>
    <mergeCell ref="BW24:BX24"/>
    <mergeCell ref="BW28:BX28"/>
    <mergeCell ref="BW30:BY30"/>
    <mergeCell ref="CF28:CG28"/>
    <mergeCell ref="BT24:BU25"/>
    <mergeCell ref="BV24:BV25"/>
    <mergeCell ref="BV26:BV27"/>
    <mergeCell ref="BV28:BV29"/>
    <mergeCell ref="CL28:CM28"/>
    <mergeCell ref="CF6:CF7"/>
    <mergeCell ref="CG6:CG7"/>
    <mergeCell ref="BY10:BY11"/>
    <mergeCell ref="BZ10:CC11"/>
    <mergeCell ref="BX12:BX13"/>
    <mergeCell ref="BY12:CB13"/>
    <mergeCell ref="CC12:CC13"/>
    <mergeCell ref="BU16:BV16"/>
    <mergeCell ref="BT19:BU19"/>
    <mergeCell ref="BW19:BZ19"/>
    <mergeCell ref="AO34:AQ34"/>
    <mergeCell ref="AM25:AM26"/>
    <mergeCell ref="AV22:AY22"/>
    <mergeCell ref="AL22:AN22"/>
    <mergeCell ref="BT36:BU36"/>
    <mergeCell ref="BW36:BY36"/>
    <mergeCell ref="CE36:CF36"/>
    <mergeCell ref="CI36:CJ36"/>
    <mergeCell ref="BU32:BV32"/>
    <mergeCell ref="BU33:BV33"/>
    <mergeCell ref="AO33:AQ33"/>
    <mergeCell ref="AL25:AL26"/>
    <mergeCell ref="AR6:AS7"/>
    <mergeCell ref="CJ20:CK20"/>
    <mergeCell ref="CI28:CJ28"/>
    <mergeCell ref="AY12:AZ12"/>
    <mergeCell ref="BU8:BU9"/>
    <mergeCell ref="BV8:BV9"/>
    <mergeCell ref="BX8:BX9"/>
    <mergeCell ref="BY8:CB9"/>
    <mergeCell ref="CC8:CC9"/>
    <mergeCell ref="BW20:BX20"/>
    <mergeCell ref="BN8:BN9"/>
    <mergeCell ref="BG10:BH11"/>
    <mergeCell ref="AZ8:AZ9"/>
    <mergeCell ref="AY10:AZ11"/>
    <mergeCell ref="BB8:BB9"/>
    <mergeCell ref="BC8:BC9"/>
    <mergeCell ref="BQ8:BQ9"/>
    <mergeCell ref="BL10:BM11"/>
    <mergeCell ref="BQ10:BR11"/>
    <mergeCell ref="BW21:BY21"/>
    <mergeCell ref="BZ24:CA24"/>
    <mergeCell ref="BZ28:CA28"/>
    <mergeCell ref="CC28:CD28"/>
    <mergeCell ref="CB20:CC20"/>
    <mergeCell ref="AO14:AQ14"/>
    <mergeCell ref="AT14:AW14"/>
    <mergeCell ref="AU19:AV19"/>
    <mergeCell ref="AW8:AW9"/>
    <mergeCell ref="BD8:BD9"/>
    <mergeCell ref="AU8:AV9"/>
    <mergeCell ref="AV10:AV11"/>
    <mergeCell ref="AQ22:AT22"/>
    <mergeCell ref="AX6:BA7"/>
    <mergeCell ref="AX8:AX9"/>
    <mergeCell ref="AY8:AY9"/>
    <mergeCell ref="BB10:BC11"/>
    <mergeCell ref="AO10:AP11"/>
    <mergeCell ref="AX10:AX11"/>
    <mergeCell ref="BD6:BE7"/>
    <mergeCell ref="AQ10:AQ11"/>
    <mergeCell ref="AT10:AU11"/>
    <mergeCell ref="AO13:AP13"/>
    <mergeCell ref="AO8:AO9"/>
    <mergeCell ref="AO12:AP12"/>
    <mergeCell ref="AT12:AU12"/>
    <mergeCell ref="AO6:AQ7"/>
    <mergeCell ref="AT6:AT7"/>
    <mergeCell ref="AU6:AV7"/>
    <mergeCell ref="J4:K4"/>
    <mergeCell ref="M4:O4"/>
    <mergeCell ref="J6:K6"/>
    <mergeCell ref="M6:O6"/>
    <mergeCell ref="M9:O9"/>
    <mergeCell ref="M11:O11"/>
    <mergeCell ref="BB6:BC7"/>
    <mergeCell ref="BE10:BF11"/>
    <mergeCell ref="BD10:BD11"/>
    <mergeCell ref="AW6:AW7"/>
    <mergeCell ref="AL4:AM5"/>
    <mergeCell ref="AN8:AN9"/>
    <mergeCell ref="AN10:AN11"/>
    <mergeCell ref="AU4:AU5"/>
    <mergeCell ref="AN4:AN5"/>
    <mergeCell ref="AO4:AT5"/>
    <mergeCell ref="AS10:AS11"/>
    <mergeCell ref="AT8:AT9"/>
    <mergeCell ref="AQ8:AQ9"/>
    <mergeCell ref="AV4:BA5"/>
    <mergeCell ref="AN6:AN7"/>
    <mergeCell ref="AR10:AR11"/>
    <mergeCell ref="AW10:AW11"/>
    <mergeCell ref="AP8:AP9"/>
    <mergeCell ref="AR13:AS13"/>
    <mergeCell ref="AY13:AZ13"/>
    <mergeCell ref="BG13:BH13"/>
    <mergeCell ref="BJ13:BK13"/>
    <mergeCell ref="AU13:AV13"/>
    <mergeCell ref="BC13:BD13"/>
    <mergeCell ref="BM13:BN13"/>
    <mergeCell ref="BO10:BP11"/>
    <mergeCell ref="BO8:BP9"/>
    <mergeCell ref="BI10:BI11"/>
    <mergeCell ref="BJ10:BK11"/>
    <mergeCell ref="BN10:BN11"/>
    <mergeCell ref="BG8:BG9"/>
    <mergeCell ref="BH8:BH9"/>
    <mergeCell ref="BE8:BF9"/>
    <mergeCell ref="BK8:BK9"/>
    <mergeCell ref="BI8:BI9"/>
    <mergeCell ref="BJ8:BJ9"/>
    <mergeCell ref="BL8:BL9"/>
    <mergeCell ref="BM8:BM9"/>
    <mergeCell ref="AR8:AR9"/>
    <mergeCell ref="AS8:AS9"/>
    <mergeCell ref="AS32:AT32"/>
    <mergeCell ref="AQ27:AS28"/>
    <mergeCell ref="AO32:AP32"/>
    <mergeCell ref="AX19:BA19"/>
    <mergeCell ref="BD19:BG19"/>
    <mergeCell ref="AN25:AQ25"/>
    <mergeCell ref="AL31:AM31"/>
    <mergeCell ref="AP31:AQ31"/>
    <mergeCell ref="AV32:AW32"/>
    <mergeCell ref="AS25:AU25"/>
    <mergeCell ref="AQ32:AR32"/>
    <mergeCell ref="AO26:AR26"/>
    <mergeCell ref="AO19:AP19"/>
    <mergeCell ref="AQ19:AR19"/>
    <mergeCell ref="AL19:AM19"/>
    <mergeCell ref="C16:D16"/>
    <mergeCell ref="D28:E28"/>
    <mergeCell ref="C21:D22"/>
    <mergeCell ref="E21:E22"/>
    <mergeCell ref="F21:G21"/>
    <mergeCell ref="F22:G22"/>
    <mergeCell ref="D29:E29"/>
    <mergeCell ref="D30:E30"/>
    <mergeCell ref="AM16:AN16"/>
    <mergeCell ref="AM27:AM28"/>
    <mergeCell ref="AN27:AP28"/>
    <mergeCell ref="Z29:AA29"/>
    <mergeCell ref="D34:E34"/>
    <mergeCell ref="R34:S34"/>
    <mergeCell ref="I21:I22"/>
    <mergeCell ref="J22:K22"/>
    <mergeCell ref="N21:N22"/>
    <mergeCell ref="Q22:R22"/>
    <mergeCell ref="Q21:R21"/>
    <mergeCell ref="V21:V22"/>
    <mergeCell ref="Y21:Z21"/>
    <mergeCell ref="Y22:Z22"/>
    <mergeCell ref="F25:G25"/>
    <mergeCell ref="F26:G26"/>
    <mergeCell ref="I25:J25"/>
    <mergeCell ref="I26:J26"/>
    <mergeCell ref="D32:E32"/>
    <mergeCell ref="AA32:AB32"/>
    <mergeCell ref="AD32:AF32"/>
    <mergeCell ref="D33:E33"/>
    <mergeCell ref="N33:O33"/>
    <mergeCell ref="Q33:R33"/>
    <mergeCell ref="AE37:AF37"/>
    <mergeCell ref="D18:E18"/>
    <mergeCell ref="C36:D36"/>
    <mergeCell ref="P36:Q36"/>
    <mergeCell ref="V37:W37"/>
    <mergeCell ref="D31:E31"/>
    <mergeCell ref="AA31:AB31"/>
    <mergeCell ref="AD31:AF31"/>
    <mergeCell ref="L25:L26"/>
    <mergeCell ref="M25:N26"/>
    <mergeCell ref="C37:D37"/>
    <mergeCell ref="P37:Q37"/>
    <mergeCell ref="S37:T37"/>
    <mergeCell ref="Z37:AA37"/>
    <mergeCell ref="J36:K36"/>
    <mergeCell ref="T30:U30"/>
    <mergeCell ref="Q30:R30"/>
    <mergeCell ref="AB21:AB22"/>
    <mergeCell ref="AE21:AF21"/>
    <mergeCell ref="AE22:AF22"/>
    <mergeCell ref="E23:E24"/>
    <mergeCell ref="H23:I23"/>
    <mergeCell ref="H24:I24"/>
    <mergeCell ref="E25:E26"/>
  </mergeCells>
  <phoneticPr fontId="29"/>
  <pageMargins left="0.70866141732283472" right="0.70866141732283472"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21617-2445-4474-9546-66739ABF091B}">
  <dimension ref="A2:CV139"/>
  <sheetViews>
    <sheetView showGridLines="0" view="pageBreakPreview" zoomScale="70" zoomScaleNormal="60" zoomScaleSheetLayoutView="70" workbookViewId="0"/>
  </sheetViews>
  <sheetFormatPr defaultRowHeight="18"/>
  <cols>
    <col min="1" max="105" width="3" customWidth="1"/>
    <col min="106" max="106" width="8.796875" customWidth="1"/>
  </cols>
  <sheetData>
    <row r="2" spans="1:100">
      <c r="A2" t="s">
        <v>159</v>
      </c>
      <c r="AL2" t="s">
        <v>256</v>
      </c>
      <c r="AZ2" s="8"/>
      <c r="BA2" s="5"/>
      <c r="BB2" s="5"/>
      <c r="BC2" s="5"/>
      <c r="BD2" s="5"/>
      <c r="BE2" s="5"/>
      <c r="BF2" s="5"/>
      <c r="BG2" s="5"/>
      <c r="BH2" s="5"/>
      <c r="BI2" s="5"/>
      <c r="BJ2" s="5"/>
      <c r="BK2" s="5"/>
      <c r="BL2" s="5"/>
      <c r="BM2" s="5"/>
      <c r="BN2" s="5"/>
      <c r="BO2" s="5"/>
      <c r="BP2" s="5"/>
      <c r="BQ2" s="6"/>
    </row>
    <row r="3" spans="1:100">
      <c r="B3" t="s">
        <v>182</v>
      </c>
      <c r="AL3" t="s">
        <v>257</v>
      </c>
      <c r="AZ3" s="8"/>
      <c r="BQ3" s="8"/>
      <c r="CP3" s="31"/>
    </row>
    <row r="4" spans="1:100">
      <c r="AL4" s="187" t="s">
        <v>110</v>
      </c>
      <c r="AM4" s="187"/>
      <c r="AN4" s="32" t="s">
        <v>108</v>
      </c>
      <c r="AO4" s="188" t="s">
        <v>111</v>
      </c>
      <c r="AP4" s="188"/>
      <c r="AQ4" s="12" t="s">
        <v>113</v>
      </c>
      <c r="AR4" s="12" t="s">
        <v>112</v>
      </c>
      <c r="AS4" s="13" t="s">
        <v>209</v>
      </c>
      <c r="AT4" s="12" t="s">
        <v>114</v>
      </c>
      <c r="AU4" s="12" t="s">
        <v>115</v>
      </c>
      <c r="AV4" s="102" t="s">
        <v>201</v>
      </c>
      <c r="AW4" s="102"/>
      <c r="AX4" s="12" t="s">
        <v>116</v>
      </c>
      <c r="AZ4" s="8"/>
      <c r="BQ4" s="8"/>
      <c r="CP4" s="51"/>
    </row>
    <row r="5" spans="1:100">
      <c r="B5" t="s">
        <v>160</v>
      </c>
      <c r="AL5" s="29"/>
      <c r="AN5" s="32" t="s">
        <v>108</v>
      </c>
      <c r="AO5" s="188" t="s">
        <v>111</v>
      </c>
      <c r="AP5" s="188"/>
      <c r="AQ5" s="12" t="s">
        <v>113</v>
      </c>
      <c r="AR5" s="12" t="s">
        <v>112</v>
      </c>
      <c r="AS5" s="137">
        <f>'4地盤改良の設計条件5改良厚6浮き上がり'!AO34</f>
        <v>2.6</v>
      </c>
      <c r="AT5" s="137"/>
      <c r="AU5" s="39" t="s">
        <v>98</v>
      </c>
      <c r="AV5" s="43">
        <v>2</v>
      </c>
      <c r="AW5" s="12" t="s">
        <v>115</v>
      </c>
      <c r="AX5" s="99">
        <f>'1設計条件2安定係数3ヒービングの検討'!L8</f>
        <v>2.8</v>
      </c>
      <c r="AY5" s="99"/>
      <c r="AZ5" s="76" t="s">
        <v>116</v>
      </c>
      <c r="BQ5" s="8"/>
    </row>
    <row r="6" spans="1:100">
      <c r="C6" t="s">
        <v>186</v>
      </c>
      <c r="AL6" s="70"/>
      <c r="AM6" s="28"/>
      <c r="AN6" s="32" t="s">
        <v>108</v>
      </c>
      <c r="AO6" s="136">
        <f>AS5/AV5+AX5</f>
        <v>4.0999999999999996</v>
      </c>
      <c r="AP6" s="136"/>
      <c r="AQ6" s="188" t="s">
        <v>111</v>
      </c>
      <c r="AR6" s="188"/>
      <c r="AS6" s="31"/>
      <c r="AT6" s="31"/>
      <c r="AU6" s="31"/>
      <c r="AZ6" s="8"/>
      <c r="BQ6" s="8"/>
    </row>
    <row r="7" spans="1:100">
      <c r="D7" s="89" t="s">
        <v>119</v>
      </c>
      <c r="E7" s="89"/>
      <c r="F7" s="99" t="s">
        <v>3</v>
      </c>
      <c r="G7" s="14" t="s">
        <v>175</v>
      </c>
      <c r="H7" s="26" t="s">
        <v>137</v>
      </c>
      <c r="I7" s="14" t="s">
        <v>176</v>
      </c>
      <c r="J7" s="14" t="s">
        <v>68</v>
      </c>
      <c r="K7" s="21" t="s">
        <v>209</v>
      </c>
      <c r="L7" s="14" t="s">
        <v>177</v>
      </c>
      <c r="M7" s="21" t="s">
        <v>69</v>
      </c>
      <c r="O7" s="99" t="s">
        <v>3</v>
      </c>
      <c r="P7" s="14" t="s">
        <v>175</v>
      </c>
      <c r="Q7" s="100">
        <f>'4地盤改良の設計条件5改良厚6浮き上がり'!BW21</f>
        <v>61.352220392306208</v>
      </c>
      <c r="R7" s="100"/>
      <c r="S7" s="14" t="s">
        <v>176</v>
      </c>
      <c r="T7" s="149">
        <f>'4地盤改良の設計条件5改良厚6浮き上がり'!M11</f>
        <v>16.5</v>
      </c>
      <c r="U7" s="149"/>
      <c r="V7" t="s">
        <v>47</v>
      </c>
      <c r="W7" s="149">
        <f>'4地盤改良の設計条件5改良厚6浮き上がり'!AO34</f>
        <v>2.6</v>
      </c>
      <c r="X7" s="149"/>
      <c r="Y7" s="14" t="s">
        <v>177</v>
      </c>
      <c r="Z7" s="10" t="s">
        <v>47</v>
      </c>
      <c r="AA7" s="113">
        <f>'1設計条件2安定係数3ヒービングの検討'!L12</f>
        <v>9.3000000000000007</v>
      </c>
      <c r="AB7" s="113"/>
      <c r="AC7" s="14" t="s">
        <v>23</v>
      </c>
      <c r="AE7" s="99" t="s">
        <v>3</v>
      </c>
      <c r="AF7" s="92">
        <f>(Q7-T7*W7)*AA7^2/V8</f>
        <v>199.49156771632053</v>
      </c>
      <c r="AG7" s="92"/>
      <c r="AH7" s="92"/>
      <c r="AL7" s="73"/>
      <c r="AM7" s="73"/>
      <c r="AN7" s="74"/>
      <c r="AO7" s="75"/>
      <c r="AP7" s="72"/>
      <c r="AQ7" s="72"/>
      <c r="AR7" s="72"/>
      <c r="AS7" s="72"/>
      <c r="AT7" s="72"/>
      <c r="AU7" s="72"/>
      <c r="AZ7" s="8"/>
      <c r="BQ7" s="8"/>
    </row>
    <row r="8" spans="1:100">
      <c r="D8" s="89"/>
      <c r="E8" s="89"/>
      <c r="F8" s="99"/>
      <c r="I8" s="101">
        <v>8</v>
      </c>
      <c r="J8" s="99"/>
      <c r="O8" s="99"/>
      <c r="V8" s="101">
        <v>8</v>
      </c>
      <c r="W8" s="101"/>
      <c r="AE8" s="99"/>
      <c r="AF8" s="92"/>
      <c r="AG8" s="92"/>
      <c r="AH8" s="92"/>
      <c r="AL8" t="s">
        <v>263</v>
      </c>
      <c r="AM8" s="73"/>
      <c r="AN8" s="71"/>
      <c r="AO8" s="71"/>
      <c r="AP8" s="72"/>
      <c r="AQ8" s="72"/>
      <c r="AR8" s="72"/>
      <c r="AS8" s="72"/>
      <c r="AT8" s="72"/>
      <c r="AU8" s="72"/>
      <c r="AZ8" s="8"/>
      <c r="BQ8" s="8"/>
    </row>
    <row r="9" spans="1:100">
      <c r="AL9" s="73" t="s">
        <v>262</v>
      </c>
      <c r="AM9" s="73"/>
      <c r="AN9" s="74"/>
      <c r="AO9" s="75"/>
      <c r="AP9" s="72"/>
      <c r="AQ9" s="72"/>
      <c r="AR9" s="72"/>
      <c r="AS9" s="72"/>
      <c r="AT9" s="72"/>
      <c r="AU9" s="72"/>
      <c r="AZ9" s="8"/>
      <c r="BQ9" s="8"/>
    </row>
    <row r="10" spans="1:100">
      <c r="B10" s="17" t="s">
        <v>139</v>
      </c>
      <c r="AL10" s="187" t="s">
        <v>110</v>
      </c>
      <c r="AM10" s="187"/>
      <c r="AN10" s="32" t="s">
        <v>108</v>
      </c>
      <c r="AO10" s="187" t="s">
        <v>117</v>
      </c>
      <c r="AP10" s="187"/>
      <c r="AT10" s="72"/>
      <c r="AU10" s="72"/>
      <c r="AZ10" s="8"/>
      <c r="BQ10" s="8"/>
      <c r="CJ10" s="29"/>
      <c r="CK10" s="28"/>
      <c r="CL10" s="45"/>
      <c r="CM10" s="45"/>
      <c r="CN10" s="45"/>
      <c r="CO10" s="13"/>
      <c r="CP10" s="30"/>
      <c r="CQ10" s="28"/>
      <c r="CR10" s="45"/>
      <c r="CS10" s="45"/>
      <c r="CT10" s="45"/>
      <c r="CU10" s="13"/>
      <c r="CV10" s="28"/>
    </row>
    <row r="11" spans="1:100">
      <c r="C11" s="17" t="s">
        <v>264</v>
      </c>
      <c r="AL11" s="136">
        <f>AO6</f>
        <v>4.0999999999999996</v>
      </c>
      <c r="AM11" s="136"/>
      <c r="AN11" s="188" t="s">
        <v>111</v>
      </c>
      <c r="AO11" s="188"/>
      <c r="AP11" s="32" t="s">
        <v>108</v>
      </c>
      <c r="AQ11" s="211">
        <f>AE37</f>
        <v>1411.3440000000001</v>
      </c>
      <c r="AR11" s="211"/>
      <c r="AS11" s="211"/>
      <c r="AT11" s="61"/>
      <c r="AU11" s="61"/>
      <c r="AZ11" s="8"/>
      <c r="BQ11" s="8"/>
      <c r="CJ11" s="45"/>
      <c r="CK11" s="45"/>
      <c r="CL11" s="45"/>
      <c r="CM11" s="13"/>
      <c r="CN11" s="28"/>
    </row>
    <row r="12" spans="1:100">
      <c r="C12" s="62"/>
      <c r="D12" s="62"/>
      <c r="E12" s="62"/>
      <c r="F12" s="63"/>
      <c r="G12" s="226" t="s">
        <v>229</v>
      </c>
      <c r="H12" s="227"/>
      <c r="I12" s="226" t="s">
        <v>230</v>
      </c>
      <c r="J12" s="227"/>
      <c r="K12" s="4"/>
      <c r="L12" s="34"/>
      <c r="M12" s="228" t="s">
        <v>231</v>
      </c>
      <c r="N12" s="229"/>
      <c r="O12" s="230"/>
      <c r="P12" s="226"/>
      <c r="Q12" s="227"/>
      <c r="R12" s="226"/>
      <c r="S12" s="231"/>
      <c r="T12" s="231"/>
      <c r="U12" s="226"/>
      <c r="V12" s="231"/>
      <c r="W12" s="227"/>
      <c r="X12" s="232" t="s">
        <v>232</v>
      </c>
      <c r="Y12" s="233"/>
      <c r="Z12" s="234"/>
      <c r="AA12" s="226" t="s">
        <v>233</v>
      </c>
      <c r="AB12" s="231"/>
      <c r="AC12" s="227"/>
      <c r="AD12" s="226" t="s">
        <v>234</v>
      </c>
      <c r="AE12" s="231"/>
      <c r="AF12" s="231"/>
      <c r="AG12" s="231"/>
      <c r="AH12" s="231"/>
      <c r="AI12" s="227"/>
      <c r="AL12" s="218" t="s">
        <v>111</v>
      </c>
      <c r="AM12" s="218"/>
      <c r="AN12" s="35" t="s">
        <v>108</v>
      </c>
      <c r="AO12" s="211">
        <f>AQ11/AL11</f>
        <v>344.23024390243904</v>
      </c>
      <c r="AP12" s="211"/>
      <c r="AQ12" s="211"/>
      <c r="AR12" s="13"/>
      <c r="AS12" s="29"/>
      <c r="AZ12" s="8"/>
      <c r="BQ12" s="8"/>
    </row>
    <row r="13" spans="1:100" ht="19.2">
      <c r="C13" s="62"/>
      <c r="D13" s="62"/>
      <c r="E13" s="62"/>
      <c r="F13" s="63"/>
      <c r="G13" s="235" t="s">
        <v>235</v>
      </c>
      <c r="H13" s="236"/>
      <c r="I13" s="237"/>
      <c r="J13" s="238"/>
      <c r="K13" s="242" t="s">
        <v>87</v>
      </c>
      <c r="L13" s="243"/>
      <c r="M13" s="235" t="s">
        <v>236</v>
      </c>
      <c r="N13" s="239"/>
      <c r="O13" s="236"/>
      <c r="P13" s="240" t="s">
        <v>91</v>
      </c>
      <c r="Q13" s="241"/>
      <c r="R13" s="218" t="s">
        <v>92</v>
      </c>
      <c r="S13" s="218"/>
      <c r="T13" s="218"/>
      <c r="U13" s="235" t="s">
        <v>237</v>
      </c>
      <c r="V13" s="239"/>
      <c r="W13" s="236"/>
      <c r="X13" s="235" t="s">
        <v>238</v>
      </c>
      <c r="Y13" s="239"/>
      <c r="Z13" s="236"/>
      <c r="AA13" s="235" t="s">
        <v>239</v>
      </c>
      <c r="AB13" s="239"/>
      <c r="AC13" s="236"/>
      <c r="AD13" s="235" t="s">
        <v>240</v>
      </c>
      <c r="AE13" s="239"/>
      <c r="AF13" s="239"/>
      <c r="AG13" s="239"/>
      <c r="AH13" s="239"/>
      <c r="AI13" s="236"/>
      <c r="AZ13" s="8"/>
      <c r="BA13" s="10"/>
      <c r="BB13" s="10"/>
      <c r="BC13" s="10"/>
      <c r="BD13" s="10"/>
      <c r="BE13" s="10"/>
      <c r="BF13" s="10"/>
      <c r="BG13" s="10"/>
      <c r="BH13" s="10"/>
      <c r="BI13" s="10"/>
      <c r="BJ13" s="10"/>
      <c r="BK13" s="10"/>
      <c r="BL13" s="10"/>
      <c r="BM13" s="10"/>
      <c r="BN13" s="10"/>
      <c r="BO13" s="10"/>
      <c r="BP13" s="10"/>
      <c r="BQ13" s="11"/>
    </row>
    <row r="14" spans="1:100" ht="19.2">
      <c r="C14" s="62"/>
      <c r="D14" s="62"/>
      <c r="E14" s="62"/>
      <c r="F14" s="63"/>
      <c r="G14" s="247" t="s">
        <v>241</v>
      </c>
      <c r="H14" s="249"/>
      <c r="I14" s="281"/>
      <c r="J14" s="282"/>
      <c r="K14" s="250" t="s">
        <v>126</v>
      </c>
      <c r="L14" s="251"/>
      <c r="M14" s="64"/>
      <c r="N14" s="66"/>
      <c r="O14" s="65"/>
      <c r="P14" s="244" t="s">
        <v>254</v>
      </c>
      <c r="Q14" s="245"/>
      <c r="R14" s="244" t="s">
        <v>255</v>
      </c>
      <c r="S14" s="246"/>
      <c r="T14" s="246"/>
      <c r="U14" s="244" t="s">
        <v>255</v>
      </c>
      <c r="V14" s="246"/>
      <c r="W14" s="246"/>
      <c r="X14" s="244" t="s">
        <v>255</v>
      </c>
      <c r="Y14" s="246"/>
      <c r="Z14" s="246"/>
      <c r="AA14" s="244" t="s">
        <v>255</v>
      </c>
      <c r="AB14" s="246"/>
      <c r="AC14" s="246"/>
      <c r="AD14" s="247" t="s">
        <v>255</v>
      </c>
      <c r="AE14" s="248"/>
      <c r="AF14" s="248"/>
      <c r="AG14" s="248"/>
      <c r="AH14" s="248"/>
      <c r="AI14" s="249"/>
      <c r="AK14" t="s">
        <v>162</v>
      </c>
    </row>
    <row r="15" spans="1:100">
      <c r="C15" s="283" t="s">
        <v>242</v>
      </c>
      <c r="D15" s="283"/>
      <c r="E15" s="228" t="s">
        <v>243</v>
      </c>
      <c r="F15" s="230"/>
      <c r="G15" s="265">
        <f>'1設計条件2安定係数3ヒービングの検討'!D21</f>
        <v>1</v>
      </c>
      <c r="H15" s="266"/>
      <c r="I15" s="81" t="str">
        <f>'1設計条件2安定係数3ヒービングの検討'!F21</f>
        <v>粘性</v>
      </c>
      <c r="J15" s="82"/>
      <c r="K15" s="264">
        <f>'1設計条件2安定係数3ヒービングの検討'!X21</f>
        <v>0</v>
      </c>
      <c r="L15" s="264"/>
      <c r="M15" s="270">
        <f>ROUND(TAN(RADIANS(45-K15/2))^2,3)</f>
        <v>1</v>
      </c>
      <c r="N15" s="271"/>
      <c r="O15" s="272"/>
      <c r="P15" s="275">
        <f>'1設計条件2安定係数3ヒービングの検討'!L21</f>
        <v>16</v>
      </c>
      <c r="Q15" s="276"/>
      <c r="R15" s="252">
        <f>'1設計条件2安定係数3ヒービングの検討'!L14</f>
        <v>10</v>
      </c>
      <c r="S15" s="253"/>
      <c r="T15" s="253"/>
      <c r="U15" s="277">
        <f>2*'1設計条件2安定係数3ヒービングの検討'!AB21*SQRT(M15)</f>
        <v>20</v>
      </c>
      <c r="V15" s="101"/>
      <c r="W15" s="276"/>
      <c r="X15" s="252">
        <f>M15*R15-U15</f>
        <v>-10</v>
      </c>
      <c r="Y15" s="253"/>
      <c r="Z15" s="253"/>
      <c r="AA15" s="252">
        <v>0</v>
      </c>
      <c r="AB15" s="253"/>
      <c r="AC15" s="253"/>
      <c r="AD15" s="254" t="s">
        <v>244</v>
      </c>
      <c r="AE15" s="255"/>
      <c r="AF15" s="255"/>
      <c r="AG15" s="256">
        <f>IF(I15="砂質",X15, IF(X15&gt;AA15,X15,AA15))</f>
        <v>0</v>
      </c>
      <c r="AH15" s="256"/>
      <c r="AI15" s="257"/>
      <c r="AL15" t="s">
        <v>183</v>
      </c>
      <c r="BV15" s="46"/>
      <c r="BW15" s="35"/>
    </row>
    <row r="16" spans="1:100">
      <c r="C16" s="283"/>
      <c r="D16" s="283"/>
      <c r="E16" s="258" t="s">
        <v>245</v>
      </c>
      <c r="F16" s="259"/>
      <c r="G16" s="267"/>
      <c r="H16" s="268"/>
      <c r="I16" s="133"/>
      <c r="J16" s="269"/>
      <c r="K16" s="88"/>
      <c r="L16" s="88"/>
      <c r="M16" s="273"/>
      <c r="N16" s="221"/>
      <c r="O16" s="274"/>
      <c r="P16" s="120"/>
      <c r="Q16" s="121"/>
      <c r="R16" s="260">
        <f>G15*P15+R15</f>
        <v>26</v>
      </c>
      <c r="S16" s="261"/>
      <c r="T16" s="261"/>
      <c r="U16" s="120"/>
      <c r="V16" s="113"/>
      <c r="W16" s="121"/>
      <c r="X16" s="260">
        <f>M15*R16-U15</f>
        <v>6</v>
      </c>
      <c r="Y16" s="261"/>
      <c r="Z16" s="261"/>
      <c r="AA16" s="260">
        <f>0.3*G15*P15</f>
        <v>4.8</v>
      </c>
      <c r="AB16" s="261"/>
      <c r="AC16" s="261"/>
      <c r="AD16" s="244" t="s">
        <v>246</v>
      </c>
      <c r="AE16" s="246"/>
      <c r="AF16" s="246"/>
      <c r="AG16" s="262">
        <f>IF(I15="砂質",X16, IF(X16&gt;AA16,X16,AA16))</f>
        <v>6</v>
      </c>
      <c r="AH16" s="262"/>
      <c r="AI16" s="263"/>
      <c r="AL16" s="89" t="s">
        <v>128</v>
      </c>
      <c r="AM16" s="89"/>
      <c r="AN16" s="216" t="s">
        <v>108</v>
      </c>
      <c r="AO16" s="125" t="s">
        <v>118</v>
      </c>
      <c r="AP16" s="125"/>
      <c r="AQ16" s="216" t="s">
        <v>115</v>
      </c>
      <c r="AR16" s="125" t="s">
        <v>119</v>
      </c>
      <c r="AS16" s="125"/>
      <c r="AT16" s="13"/>
      <c r="AU16" s="216" t="s">
        <v>108</v>
      </c>
      <c r="AV16" s="221">
        <f>'7曲げ破壊'!AO12</f>
        <v>344.23024390243904</v>
      </c>
      <c r="AW16" s="221"/>
      <c r="AX16" s="221"/>
      <c r="AY16" s="216" t="s">
        <v>115</v>
      </c>
      <c r="AZ16" s="221">
        <f>'7曲げ破壊'!AF7</f>
        <v>199.49156771632053</v>
      </c>
      <c r="BA16" s="221"/>
      <c r="BB16" s="221"/>
      <c r="BC16" s="49"/>
      <c r="BD16" s="216" t="s">
        <v>108</v>
      </c>
      <c r="BE16" s="136">
        <f>AV16/AV17+AZ16/AZ17</f>
        <v>309.45976929648884</v>
      </c>
      <c r="BF16" s="136"/>
      <c r="BG16" s="136"/>
    </row>
    <row r="17" spans="2:95">
      <c r="C17" s="283" t="s">
        <v>247</v>
      </c>
      <c r="D17" s="283"/>
      <c r="E17" s="228" t="s">
        <v>243</v>
      </c>
      <c r="F17" s="230"/>
      <c r="G17" s="265">
        <f>'1設計条件2安定係数3ヒービングの検討'!D22</f>
        <v>1.5</v>
      </c>
      <c r="H17" s="266"/>
      <c r="I17" s="81" t="str">
        <f>'1設計条件2安定係数3ヒービングの検討'!F22</f>
        <v>粘性</v>
      </c>
      <c r="J17" s="82"/>
      <c r="K17" s="264">
        <f>'1設計条件2安定係数3ヒービングの検討'!X22</f>
        <v>0</v>
      </c>
      <c r="L17" s="264"/>
      <c r="M17" s="270">
        <f t="shared" ref="M17" si="0">ROUND(TAN(RADIANS(45-K17/2))^2,3)</f>
        <v>1</v>
      </c>
      <c r="N17" s="271"/>
      <c r="O17" s="272"/>
      <c r="P17" s="275">
        <f>'1設計条件2安定係数3ヒービングの検討'!L22</f>
        <v>16</v>
      </c>
      <c r="Q17" s="276"/>
      <c r="R17" s="252">
        <f>R16</f>
        <v>26</v>
      </c>
      <c r="S17" s="253"/>
      <c r="T17" s="253"/>
      <c r="U17" s="277">
        <f>2*'1設計条件2安定係数3ヒービングの検討'!AB22*SQRT(M17)</f>
        <v>24</v>
      </c>
      <c r="V17" s="101"/>
      <c r="W17" s="276"/>
      <c r="X17" s="252">
        <f>M17*R17-U17</f>
        <v>2</v>
      </c>
      <c r="Y17" s="253"/>
      <c r="Z17" s="253"/>
      <c r="AA17" s="252">
        <f>AA16</f>
        <v>4.8</v>
      </c>
      <c r="AB17" s="253"/>
      <c r="AC17" s="253"/>
      <c r="AD17" s="254" t="s">
        <v>248</v>
      </c>
      <c r="AE17" s="255"/>
      <c r="AF17" s="255"/>
      <c r="AG17" s="256">
        <f>IF(I17="砂質",X17, IF(X17&gt;AA17,X17,AA17))</f>
        <v>4.8</v>
      </c>
      <c r="AH17" s="256"/>
      <c r="AI17" s="257"/>
      <c r="AL17" s="89"/>
      <c r="AM17" s="89"/>
      <c r="AN17" s="216"/>
      <c r="AO17" s="89" t="s">
        <v>120</v>
      </c>
      <c r="AP17" s="89"/>
      <c r="AQ17" s="216"/>
      <c r="AR17" s="217" t="s">
        <v>121</v>
      </c>
      <c r="AS17" s="217"/>
      <c r="AT17" s="13"/>
      <c r="AU17" s="216"/>
      <c r="AV17" s="137">
        <f>BJ19</f>
        <v>2.6</v>
      </c>
      <c r="AW17" s="137"/>
      <c r="AX17" s="137"/>
      <c r="AY17" s="216"/>
      <c r="AZ17" s="137">
        <f>AV17^2/6</f>
        <v>1.1266666666666667</v>
      </c>
      <c r="BA17" s="137"/>
      <c r="BB17" s="137"/>
      <c r="BC17" s="49"/>
      <c r="BD17" s="216"/>
      <c r="BE17" s="136"/>
      <c r="BF17" s="136"/>
      <c r="BG17" s="136"/>
    </row>
    <row r="18" spans="2:95">
      <c r="C18" s="283"/>
      <c r="D18" s="283"/>
      <c r="E18" s="258" t="s">
        <v>245</v>
      </c>
      <c r="F18" s="259"/>
      <c r="G18" s="267"/>
      <c r="H18" s="268"/>
      <c r="I18" s="133"/>
      <c r="J18" s="269"/>
      <c r="K18" s="88"/>
      <c r="L18" s="88"/>
      <c r="M18" s="273"/>
      <c r="N18" s="221"/>
      <c r="O18" s="274"/>
      <c r="P18" s="120"/>
      <c r="Q18" s="121"/>
      <c r="R18" s="260">
        <f>G17*P17+R17</f>
        <v>50</v>
      </c>
      <c r="S18" s="261"/>
      <c r="T18" s="261"/>
      <c r="U18" s="120"/>
      <c r="V18" s="113"/>
      <c r="W18" s="121"/>
      <c r="X18" s="260">
        <f>M17*R18-U17</f>
        <v>26</v>
      </c>
      <c r="Y18" s="261"/>
      <c r="Z18" s="261"/>
      <c r="AA18" s="260">
        <f>0.3*G17*P17+AA17</f>
        <v>12</v>
      </c>
      <c r="AB18" s="261"/>
      <c r="AC18" s="261"/>
      <c r="AD18" s="244" t="s">
        <v>249</v>
      </c>
      <c r="AE18" s="246"/>
      <c r="AF18" s="246"/>
      <c r="AG18" s="262">
        <f>IF(I17="砂質",X18, IF(X18&gt;AA18,X18,AA18))</f>
        <v>26</v>
      </c>
      <c r="AH18" s="262"/>
      <c r="AI18" s="263"/>
      <c r="AM18" t="s">
        <v>129</v>
      </c>
    </row>
    <row r="19" spans="2:95">
      <c r="C19" s="93" t="s">
        <v>199</v>
      </c>
      <c r="D19" s="93"/>
      <c r="E19" s="228" t="s">
        <v>243</v>
      </c>
      <c r="F19" s="230"/>
      <c r="G19" s="265">
        <f>'1設計条件2安定係数3ヒービングの検討'!D23</f>
        <v>1.2</v>
      </c>
      <c r="H19" s="266"/>
      <c r="I19" s="81" t="str">
        <f>'1設計条件2安定係数3ヒービングの検討'!F23</f>
        <v>粘性</v>
      </c>
      <c r="J19" s="82"/>
      <c r="K19" s="264">
        <f>'1設計条件2安定係数3ヒービングの検討'!X23</f>
        <v>0</v>
      </c>
      <c r="L19" s="264"/>
      <c r="M19" s="270">
        <f t="shared" ref="M19" si="1">ROUND(TAN(RADIANS(45-K19/2))^2,3)</f>
        <v>1</v>
      </c>
      <c r="N19" s="271"/>
      <c r="O19" s="272"/>
      <c r="P19" s="275">
        <f>'1設計条件2安定係数3ヒービングの検討'!L23</f>
        <v>16</v>
      </c>
      <c r="Q19" s="276"/>
      <c r="R19" s="252">
        <f>R18</f>
        <v>50</v>
      </c>
      <c r="S19" s="253"/>
      <c r="T19" s="253"/>
      <c r="U19" s="277">
        <f>2*'1設計条件2安定係数3ヒービングの検討'!AB23*SQRT(M19)</f>
        <v>30</v>
      </c>
      <c r="V19" s="101"/>
      <c r="W19" s="276"/>
      <c r="X19" s="252">
        <f>M19*R19-U19</f>
        <v>20</v>
      </c>
      <c r="Y19" s="253"/>
      <c r="Z19" s="253"/>
      <c r="AA19" s="252">
        <f>AA18</f>
        <v>12</v>
      </c>
      <c r="AB19" s="253"/>
      <c r="AC19" s="253"/>
      <c r="AD19" s="254" t="s">
        <v>250</v>
      </c>
      <c r="AE19" s="255"/>
      <c r="AF19" s="255"/>
      <c r="AG19" s="278">
        <f>IF(I19="砂質",X19, IF(X19&gt;AA19,X19,AA19))</f>
        <v>20</v>
      </c>
      <c r="AH19" s="278"/>
      <c r="AI19" s="279"/>
      <c r="AM19" s="89" t="s">
        <v>120</v>
      </c>
      <c r="AN19" s="89"/>
      <c r="AO19" t="s">
        <v>143</v>
      </c>
      <c r="AX19" s="89" t="s">
        <v>120</v>
      </c>
      <c r="AY19" s="89"/>
      <c r="AZ19" s="35" t="s">
        <v>108</v>
      </c>
      <c r="BA19" s="13" t="s">
        <v>163</v>
      </c>
      <c r="BB19" s="12" t="s">
        <v>130</v>
      </c>
      <c r="BC19" s="13" t="s">
        <v>209</v>
      </c>
      <c r="BD19" s="35" t="s">
        <v>108</v>
      </c>
      <c r="BE19" s="12">
        <v>1</v>
      </c>
      <c r="BF19" s="12" t="s">
        <v>130</v>
      </c>
      <c r="BG19" s="137">
        <f>'4地盤改良の設計条件5改良厚6浮き上がり'!AO34</f>
        <v>2.6</v>
      </c>
      <c r="BH19" s="137"/>
      <c r="BI19" s="35" t="s">
        <v>108</v>
      </c>
      <c r="BJ19" s="137">
        <f>BE19*BG19</f>
        <v>2.6</v>
      </c>
      <c r="BK19" s="137"/>
    </row>
    <row r="20" spans="2:95">
      <c r="C20" s="93"/>
      <c r="D20" s="93"/>
      <c r="E20" s="258" t="s">
        <v>245</v>
      </c>
      <c r="F20" s="259"/>
      <c r="G20" s="267"/>
      <c r="H20" s="268"/>
      <c r="I20" s="133"/>
      <c r="J20" s="269"/>
      <c r="K20" s="88"/>
      <c r="L20" s="88"/>
      <c r="M20" s="273"/>
      <c r="N20" s="221"/>
      <c r="O20" s="274"/>
      <c r="P20" s="120"/>
      <c r="Q20" s="121"/>
      <c r="R20" s="260">
        <f>G19*P19+R19</f>
        <v>69.2</v>
      </c>
      <c r="S20" s="261"/>
      <c r="T20" s="261"/>
      <c r="U20" s="120"/>
      <c r="V20" s="113"/>
      <c r="W20" s="121"/>
      <c r="X20" s="260">
        <f>M19*R20-U19</f>
        <v>39.200000000000003</v>
      </c>
      <c r="Y20" s="261"/>
      <c r="Z20" s="261"/>
      <c r="AA20" s="260">
        <f>0.3*G19*P19+AA19</f>
        <v>17.759999999999998</v>
      </c>
      <c r="AB20" s="261"/>
      <c r="AC20" s="261"/>
      <c r="AD20" s="244" t="s">
        <v>251</v>
      </c>
      <c r="AE20" s="246"/>
      <c r="AF20" s="246"/>
      <c r="AG20" s="262">
        <f>IF(I19="砂質",X20, IF(X20&gt;AA20,X20,AA20))</f>
        <v>39.200000000000003</v>
      </c>
      <c r="AH20" s="262"/>
      <c r="AI20" s="263"/>
      <c r="AM20" s="89" t="s">
        <v>121</v>
      </c>
      <c r="AN20" s="89"/>
      <c r="AO20" s="222" t="s">
        <v>144</v>
      </c>
      <c r="AP20" s="222"/>
      <c r="AQ20" s="222"/>
      <c r="AR20" s="222"/>
      <c r="AS20" s="222"/>
      <c r="AT20" s="222"/>
      <c r="AU20" s="222"/>
      <c r="AV20" s="222"/>
      <c r="AW20" s="222"/>
      <c r="AX20" s="89" t="s">
        <v>121</v>
      </c>
      <c r="AY20" s="89"/>
      <c r="AZ20" s="216" t="s">
        <v>108</v>
      </c>
      <c r="BA20" s="21" t="s">
        <v>163</v>
      </c>
      <c r="BB20" s="14" t="s">
        <v>130</v>
      </c>
      <c r="BC20" s="21" t="s">
        <v>209</v>
      </c>
      <c r="BD20" s="10" t="s">
        <v>131</v>
      </c>
      <c r="BE20" s="216" t="s">
        <v>108</v>
      </c>
      <c r="BF20" s="14">
        <v>1</v>
      </c>
      <c r="BG20" s="14" t="s">
        <v>130</v>
      </c>
      <c r="BH20" s="149">
        <f>'4地盤改良の設計条件5改良厚6浮き上がり'!AO34</f>
        <v>2.6</v>
      </c>
      <c r="BI20" s="149"/>
      <c r="BJ20" s="10" t="s">
        <v>23</v>
      </c>
      <c r="BK20" s="216" t="s">
        <v>108</v>
      </c>
      <c r="BL20" s="137">
        <f>BF20*BH20^2/BG21</f>
        <v>1.1266666666666667</v>
      </c>
      <c r="BM20" s="137"/>
    </row>
    <row r="21" spans="2:95">
      <c r="C21" s="93" t="s">
        <v>198</v>
      </c>
      <c r="D21" s="93"/>
      <c r="E21" s="228" t="s">
        <v>243</v>
      </c>
      <c r="F21" s="230"/>
      <c r="G21" s="265">
        <f>'1設計条件2安定係数3ヒービングの検討'!D24</f>
        <v>2.8</v>
      </c>
      <c r="H21" s="266"/>
      <c r="I21" s="81" t="str">
        <f>'1設計条件2安定係数3ヒービングの検討'!F24</f>
        <v>粘性</v>
      </c>
      <c r="J21" s="82"/>
      <c r="K21" s="264">
        <f>'1設計条件2安定係数3ヒービングの検討'!X24</f>
        <v>0</v>
      </c>
      <c r="L21" s="264"/>
      <c r="M21" s="270">
        <f t="shared" ref="M21" si="2">ROUND(TAN(RADIANS(45-K21/2))^2,3)</f>
        <v>1</v>
      </c>
      <c r="N21" s="271"/>
      <c r="O21" s="272"/>
      <c r="P21" s="275">
        <f>'1設計条件2安定係数3ヒービングの検討'!L24</f>
        <v>16</v>
      </c>
      <c r="Q21" s="276"/>
      <c r="R21" s="252">
        <f>R20</f>
        <v>69.2</v>
      </c>
      <c r="S21" s="253"/>
      <c r="T21" s="253"/>
      <c r="U21" s="277">
        <f>2*'1設計条件2安定係数3ヒービングの検討'!AB24*SQRT(M21)</f>
        <v>30</v>
      </c>
      <c r="V21" s="101"/>
      <c r="W21" s="276"/>
      <c r="X21" s="252">
        <f>M21*R21-U21</f>
        <v>39.200000000000003</v>
      </c>
      <c r="Y21" s="253"/>
      <c r="Z21" s="253"/>
      <c r="AA21" s="252">
        <f>AA20</f>
        <v>17.759999999999998</v>
      </c>
      <c r="AB21" s="253"/>
      <c r="AC21" s="253"/>
      <c r="AD21" s="280" t="s">
        <v>252</v>
      </c>
      <c r="AE21" s="187"/>
      <c r="AF21" s="187"/>
      <c r="AG21" s="278">
        <f>IF(I21="砂質",X21, IF(X21&gt;AA21,X21,AA21))</f>
        <v>39.200000000000003</v>
      </c>
      <c r="AH21" s="278"/>
      <c r="AI21" s="279"/>
      <c r="AM21" s="89"/>
      <c r="AN21" s="89"/>
      <c r="AO21" s="222"/>
      <c r="AP21" s="222"/>
      <c r="AQ21" s="222"/>
      <c r="AR21" s="222"/>
      <c r="AS21" s="222"/>
      <c r="AT21" s="222"/>
      <c r="AU21" s="222"/>
      <c r="AV21" s="222"/>
      <c r="AW21" s="222"/>
      <c r="AX21" s="89"/>
      <c r="AY21" s="89"/>
      <c r="AZ21" s="216"/>
      <c r="BB21" s="12">
        <v>6</v>
      </c>
      <c r="BE21" s="216"/>
      <c r="BG21" s="12">
        <v>6</v>
      </c>
      <c r="BK21" s="216"/>
      <c r="BL21" s="137"/>
      <c r="BM21" s="137"/>
    </row>
    <row r="22" spans="2:95">
      <c r="C22" s="93"/>
      <c r="D22" s="93"/>
      <c r="E22" s="258" t="s">
        <v>245</v>
      </c>
      <c r="F22" s="259"/>
      <c r="G22" s="267"/>
      <c r="H22" s="268"/>
      <c r="I22" s="133"/>
      <c r="J22" s="269"/>
      <c r="K22" s="88"/>
      <c r="L22" s="88"/>
      <c r="M22" s="273"/>
      <c r="N22" s="221"/>
      <c r="O22" s="274"/>
      <c r="P22" s="120"/>
      <c r="Q22" s="121"/>
      <c r="R22" s="260">
        <f>G21*P21+R21</f>
        <v>114</v>
      </c>
      <c r="S22" s="261"/>
      <c r="T22" s="261"/>
      <c r="U22" s="120"/>
      <c r="V22" s="113"/>
      <c r="W22" s="121"/>
      <c r="X22" s="260">
        <f>M21*R22-U21</f>
        <v>84</v>
      </c>
      <c r="Y22" s="261"/>
      <c r="Z22" s="261"/>
      <c r="AA22" s="260">
        <f>0.3*G21*P21+AA21</f>
        <v>31.199999999999996</v>
      </c>
      <c r="AB22" s="261"/>
      <c r="AC22" s="261"/>
      <c r="AD22" s="244" t="s">
        <v>253</v>
      </c>
      <c r="AE22" s="246"/>
      <c r="AF22" s="246"/>
      <c r="AG22" s="262">
        <f>IF(I21="砂質",X22, IF(X22&gt;AA22,X22,AA22))</f>
        <v>84</v>
      </c>
      <c r="AH22" s="262"/>
      <c r="AI22" s="263"/>
      <c r="AL22" t="s">
        <v>145</v>
      </c>
      <c r="BB22" s="17"/>
    </row>
    <row r="23" spans="2:95">
      <c r="C23" s="93" t="s">
        <v>197</v>
      </c>
      <c r="D23" s="93"/>
      <c r="E23" s="228" t="s">
        <v>243</v>
      </c>
      <c r="F23" s="230"/>
      <c r="G23" s="265">
        <f>'4地盤改良の設計条件5改良厚6浮き上がり'!AO34</f>
        <v>2.6</v>
      </c>
      <c r="H23" s="266"/>
      <c r="I23" s="81" t="str">
        <f>'1設計条件2安定係数3ヒービングの検討'!F26</f>
        <v>粘性</v>
      </c>
      <c r="J23" s="82"/>
      <c r="K23" s="264">
        <f>'1設計条件2安定係数3ヒービングの検討'!X26</f>
        <v>0</v>
      </c>
      <c r="L23" s="264"/>
      <c r="M23" s="270">
        <f>ROUND(TAN(RADIANS(45-K23/2))^2,3)</f>
        <v>1</v>
      </c>
      <c r="N23" s="271"/>
      <c r="O23" s="272"/>
      <c r="P23" s="275">
        <f>'1設計条件2安定係数3ヒービングの検討'!L26</f>
        <v>16</v>
      </c>
      <c r="Q23" s="276"/>
      <c r="R23" s="252">
        <f>R22</f>
        <v>114</v>
      </c>
      <c r="S23" s="253"/>
      <c r="T23" s="284"/>
      <c r="U23" s="277">
        <f>2*'1設計条件2安定係数3ヒービングの検討'!AB26*SQRT(M23)</f>
        <v>30</v>
      </c>
      <c r="V23" s="101"/>
      <c r="W23" s="276"/>
      <c r="X23" s="252">
        <f>M23*R23-U23</f>
        <v>84</v>
      </c>
      <c r="Y23" s="253"/>
      <c r="Z23" s="253"/>
      <c r="AA23" s="252">
        <f>AA22</f>
        <v>31.199999999999996</v>
      </c>
      <c r="AB23" s="253"/>
      <c r="AC23" s="253"/>
      <c r="AD23" s="254" t="s">
        <v>250</v>
      </c>
      <c r="AE23" s="255"/>
      <c r="AF23" s="255"/>
      <c r="AG23" s="278">
        <f>IF(I23="砂質",X23, IF(X23&gt;AA23,X23,AA23))</f>
        <v>84</v>
      </c>
      <c r="AH23" s="278"/>
      <c r="AI23" s="279"/>
      <c r="AL23" s="89" t="s">
        <v>54</v>
      </c>
      <c r="AM23" s="89"/>
      <c r="AN23" s="216" t="s">
        <v>108</v>
      </c>
      <c r="AO23" s="12">
        <v>2</v>
      </c>
      <c r="AP23" s="13" t="s">
        <v>37</v>
      </c>
      <c r="AQ23" s="216" t="s">
        <v>108</v>
      </c>
      <c r="AR23" s="15">
        <v>2</v>
      </c>
      <c r="AS23" s="47" t="s">
        <v>47</v>
      </c>
      <c r="AT23" s="113">
        <f>'4地盤改良の設計条件5改良厚6浮き上がり'!AE37</f>
        <v>190.25</v>
      </c>
      <c r="AU23" s="113"/>
      <c r="AW23" s="216" t="s">
        <v>108</v>
      </c>
      <c r="AX23" s="136">
        <f>AR23*AT23/AS24</f>
        <v>317.08333333333337</v>
      </c>
      <c r="AY23" s="136"/>
      <c r="AZ23" s="136"/>
    </row>
    <row r="24" spans="2:95">
      <c r="C24" s="93"/>
      <c r="D24" s="93"/>
      <c r="E24" s="258" t="s">
        <v>245</v>
      </c>
      <c r="F24" s="259"/>
      <c r="G24" s="267"/>
      <c r="H24" s="268"/>
      <c r="I24" s="133"/>
      <c r="J24" s="269"/>
      <c r="K24" s="88"/>
      <c r="L24" s="88"/>
      <c r="M24" s="273"/>
      <c r="N24" s="221"/>
      <c r="O24" s="274"/>
      <c r="P24" s="120"/>
      <c r="Q24" s="121"/>
      <c r="R24" s="260">
        <f>G23*P23+R23</f>
        <v>155.6</v>
      </c>
      <c r="S24" s="261"/>
      <c r="T24" s="261"/>
      <c r="U24" s="120"/>
      <c r="V24" s="113"/>
      <c r="W24" s="121"/>
      <c r="X24" s="260">
        <f>M23*R24-U23</f>
        <v>125.6</v>
      </c>
      <c r="Y24" s="261"/>
      <c r="Z24" s="261"/>
      <c r="AA24" s="260">
        <f>0.3*G23*P23+AA23</f>
        <v>43.679999999999993</v>
      </c>
      <c r="AB24" s="261"/>
      <c r="AC24" s="261"/>
      <c r="AD24" s="244" t="s">
        <v>251</v>
      </c>
      <c r="AE24" s="246"/>
      <c r="AF24" s="246"/>
      <c r="AG24" s="262">
        <f>IF(I23="砂質",X24, IF(X24&gt;AA24,X24,AA24))</f>
        <v>125.6</v>
      </c>
      <c r="AH24" s="262"/>
      <c r="AI24" s="263"/>
      <c r="AL24" s="89"/>
      <c r="AM24" s="89"/>
      <c r="AN24" s="216"/>
      <c r="AO24" s="217" t="s">
        <v>2</v>
      </c>
      <c r="AP24" s="217"/>
      <c r="AQ24" s="216"/>
      <c r="AR24" s="2"/>
      <c r="AS24" s="99">
        <f>AZ26</f>
        <v>1.2</v>
      </c>
      <c r="AT24" s="99"/>
      <c r="AW24" s="216"/>
      <c r="AX24" s="136"/>
      <c r="AY24" s="136"/>
      <c r="AZ24" s="136"/>
    </row>
    <row r="25" spans="2:95">
      <c r="B25" s="17"/>
      <c r="AL25" t="s">
        <v>129</v>
      </c>
    </row>
    <row r="26" spans="2:95">
      <c r="B26" t="s">
        <v>161</v>
      </c>
      <c r="AL26" s="89" t="s">
        <v>2</v>
      </c>
      <c r="AM26" s="89"/>
      <c r="AN26" t="s">
        <v>132</v>
      </c>
      <c r="AW26" s="89" t="s">
        <v>2</v>
      </c>
      <c r="AX26" s="89"/>
      <c r="AY26" s="35" t="s">
        <v>108</v>
      </c>
      <c r="AZ26" s="140">
        <v>1.2</v>
      </c>
      <c r="BA26" s="142"/>
    </row>
    <row r="27" spans="2:95">
      <c r="C27" t="s">
        <v>167</v>
      </c>
      <c r="D27" s="28"/>
      <c r="E27" s="28"/>
      <c r="F27" s="28"/>
    </row>
    <row r="28" spans="2:95" ht="18.600000000000001" customHeight="1">
      <c r="C28" t="s">
        <v>168</v>
      </c>
      <c r="D28" s="28"/>
      <c r="E28" s="28"/>
      <c r="F28" s="28"/>
      <c r="AL28" t="s">
        <v>164</v>
      </c>
    </row>
    <row r="29" spans="2:95">
      <c r="C29" t="s">
        <v>261</v>
      </c>
      <c r="D29" s="28"/>
      <c r="E29" s="28"/>
      <c r="F29" s="28"/>
      <c r="AM29" s="56" t="s">
        <v>128</v>
      </c>
      <c r="AN29" s="57" t="s">
        <v>3</v>
      </c>
      <c r="AO29" s="219">
        <f>BE16</f>
        <v>309.45976929648884</v>
      </c>
      <c r="AP29" s="219"/>
      <c r="AQ29" s="220"/>
      <c r="AR29" t="str">
        <f>IF(AO29&lt;AS29,"&lt;","&gt;")</f>
        <v>&lt;</v>
      </c>
      <c r="AS29" s="150" t="s">
        <v>54</v>
      </c>
      <c r="AT29" s="151"/>
      <c r="AU29" s="57" t="s">
        <v>3</v>
      </c>
      <c r="AV29" s="219">
        <f>AX$23</f>
        <v>317.08333333333337</v>
      </c>
      <c r="AW29" s="219"/>
      <c r="AX29" s="220"/>
      <c r="AY29" s="49"/>
      <c r="AZ29" s="154" t="str">
        <f>IF(AV29&lt;AO29, "×", "OK")</f>
        <v>OK</v>
      </c>
      <c r="BA29" s="153"/>
    </row>
    <row r="30" spans="2:95">
      <c r="G30" s="158" t="s">
        <v>166</v>
      </c>
      <c r="H30" s="159"/>
      <c r="I30" s="159"/>
      <c r="J30" s="159"/>
      <c r="K30" s="159"/>
      <c r="L30" s="159"/>
      <c r="M30" s="159"/>
      <c r="N30" s="159"/>
      <c r="O30" s="159"/>
      <c r="P30" s="160"/>
      <c r="Q30" s="158" t="s">
        <v>103</v>
      </c>
      <c r="R30" s="159"/>
      <c r="S30" s="159"/>
      <c r="T30" s="159"/>
      <c r="U30" s="159"/>
      <c r="V30" s="159"/>
      <c r="W30" s="159"/>
      <c r="X30" s="159"/>
      <c r="Y30" s="159"/>
      <c r="Z30" s="159"/>
      <c r="AA30" s="159"/>
      <c r="AB30" s="159"/>
      <c r="AC30" s="159"/>
      <c r="AD30" s="160"/>
      <c r="AE30" s="223" t="s">
        <v>165</v>
      </c>
      <c r="AF30" s="224"/>
      <c r="AG30" s="224"/>
      <c r="AH30" s="225"/>
      <c r="CL30" s="49"/>
      <c r="CM30" s="49"/>
      <c r="CN30" s="50"/>
      <c r="CO30" s="50"/>
      <c r="CP30" s="50"/>
      <c r="CQ30" s="50"/>
    </row>
    <row r="31" spans="2:95">
      <c r="G31" s="175" t="s">
        <v>260</v>
      </c>
      <c r="H31" s="176"/>
      <c r="I31" s="176"/>
      <c r="J31" s="176"/>
      <c r="K31" s="176"/>
      <c r="L31" s="176"/>
      <c r="M31" s="176"/>
      <c r="N31" s="189" t="s">
        <v>94</v>
      </c>
      <c r="O31" s="190"/>
      <c r="P31" s="191"/>
      <c r="Q31" s="161" t="s">
        <v>260</v>
      </c>
      <c r="R31" s="162"/>
      <c r="S31" s="162"/>
      <c r="T31" s="162"/>
      <c r="U31" s="162"/>
      <c r="V31" s="162"/>
      <c r="W31" s="162"/>
      <c r="X31" s="162"/>
      <c r="Y31" s="162"/>
      <c r="Z31" s="162"/>
      <c r="AA31" s="163"/>
      <c r="AB31" s="194" t="s">
        <v>105</v>
      </c>
      <c r="AC31" s="195"/>
      <c r="AD31" s="196"/>
      <c r="AE31" s="194" t="s">
        <v>107</v>
      </c>
      <c r="AF31" s="195"/>
      <c r="AG31" s="195"/>
      <c r="AH31" s="196"/>
      <c r="CL31" s="50"/>
      <c r="CM31" s="50"/>
      <c r="CN31" s="50"/>
      <c r="CO31" s="50"/>
    </row>
    <row r="32" spans="2:95">
      <c r="G32" s="164" t="s">
        <v>93</v>
      </c>
      <c r="H32" s="165"/>
      <c r="I32" s="165"/>
      <c r="J32" s="165"/>
      <c r="K32" s="165"/>
      <c r="L32" s="165"/>
      <c r="M32" s="165"/>
      <c r="N32" s="197" t="s">
        <v>95</v>
      </c>
      <c r="O32" s="198"/>
      <c r="P32" s="199"/>
      <c r="Q32" s="164" t="s">
        <v>104</v>
      </c>
      <c r="R32" s="165"/>
      <c r="S32" s="165"/>
      <c r="T32" s="165"/>
      <c r="U32" s="165"/>
      <c r="V32" s="165"/>
      <c r="W32" s="165"/>
      <c r="X32" s="165"/>
      <c r="Y32" s="165"/>
      <c r="Z32" s="165"/>
      <c r="AA32" s="166"/>
      <c r="AB32" s="197" t="s">
        <v>106</v>
      </c>
      <c r="AC32" s="198"/>
      <c r="AD32" s="199"/>
      <c r="AE32" s="197" t="s">
        <v>140</v>
      </c>
      <c r="AF32" s="198"/>
      <c r="AG32" s="198"/>
      <c r="AH32" s="199"/>
    </row>
    <row r="33" spans="3:88">
      <c r="C33" s="169" t="s">
        <v>124</v>
      </c>
      <c r="D33" s="170"/>
      <c r="E33" s="181" t="s">
        <v>96</v>
      </c>
      <c r="F33" s="182"/>
      <c r="G33" s="173">
        <f>'7曲げ破壊'!AG21</f>
        <v>39.200000000000003</v>
      </c>
      <c r="H33" s="174"/>
      <c r="I33" s="174"/>
      <c r="J33" s="40" t="s">
        <v>97</v>
      </c>
      <c r="K33" s="212">
        <f>G21</f>
        <v>2.8</v>
      </c>
      <c r="L33" s="212"/>
      <c r="M33" s="40" t="s">
        <v>258</v>
      </c>
      <c r="N33" s="206">
        <f>K33*G33/2</f>
        <v>54.88</v>
      </c>
      <c r="O33" s="207"/>
      <c r="P33" s="208"/>
      <c r="Q33" s="205">
        <f>'7曲げ破壊'!G21</f>
        <v>2.8</v>
      </c>
      <c r="R33" s="205"/>
      <c r="S33" s="41"/>
      <c r="T33" s="33"/>
      <c r="U33" s="33"/>
      <c r="V33" s="38" t="s">
        <v>259</v>
      </c>
      <c r="W33" s="38" t="s">
        <v>97</v>
      </c>
      <c r="X33" s="42">
        <v>1</v>
      </c>
      <c r="Y33" s="55"/>
      <c r="Z33" s="55"/>
      <c r="AA33" s="58"/>
      <c r="AB33" s="156">
        <f>Q33/3*X33</f>
        <v>0.93333333333333324</v>
      </c>
      <c r="AC33" s="156"/>
      <c r="AD33" s="157"/>
      <c r="AE33" s="155">
        <f>N33*AB33</f>
        <v>51.221333333333334</v>
      </c>
      <c r="AF33" s="156"/>
      <c r="AG33" s="156"/>
      <c r="AH33" s="157"/>
    </row>
    <row r="34" spans="3:88">
      <c r="C34" s="171"/>
      <c r="D34" s="172"/>
      <c r="E34" s="183" t="s">
        <v>99</v>
      </c>
      <c r="F34" s="184"/>
      <c r="G34" s="209">
        <f>'7曲げ破壊'!AG22</f>
        <v>84</v>
      </c>
      <c r="H34" s="210"/>
      <c r="I34" s="210"/>
      <c r="J34" s="39" t="s">
        <v>97</v>
      </c>
      <c r="K34" s="213">
        <f>G21</f>
        <v>2.8</v>
      </c>
      <c r="L34" s="213"/>
      <c r="M34" s="40" t="s">
        <v>258</v>
      </c>
      <c r="N34" s="155">
        <f>K34*G34/2</f>
        <v>117.6</v>
      </c>
      <c r="O34" s="156"/>
      <c r="P34" s="157"/>
      <c r="Q34" s="205">
        <f>'7曲げ破壊'!G21</f>
        <v>2.8</v>
      </c>
      <c r="R34" s="205"/>
      <c r="S34" s="41"/>
      <c r="T34" s="33"/>
      <c r="U34" s="33"/>
      <c r="V34" s="38" t="s">
        <v>259</v>
      </c>
      <c r="W34" s="38" t="s">
        <v>97</v>
      </c>
      <c r="X34" s="42">
        <v>2</v>
      </c>
      <c r="Y34" s="55"/>
      <c r="Z34" s="55"/>
      <c r="AA34" s="58"/>
      <c r="AB34" s="155">
        <f>Q34/3*X34</f>
        <v>1.8666666666666665</v>
      </c>
      <c r="AC34" s="156"/>
      <c r="AD34" s="157"/>
      <c r="AE34" s="155">
        <f>N34*AB34</f>
        <v>219.51999999999995</v>
      </c>
      <c r="AF34" s="156"/>
      <c r="AG34" s="156"/>
      <c r="AH34" s="157"/>
      <c r="BV34" s="48"/>
      <c r="BW34" s="48"/>
      <c r="BX34" s="48"/>
      <c r="BY34" s="12"/>
      <c r="BZ34" s="12"/>
      <c r="CA34" s="12"/>
      <c r="CB34" s="12"/>
      <c r="CC34" s="12"/>
      <c r="CD34" s="12"/>
      <c r="CE34" s="49"/>
      <c r="CF34" s="49"/>
      <c r="CG34" s="49"/>
      <c r="CH34" s="49"/>
      <c r="CI34" s="49"/>
      <c r="CJ34" s="49"/>
    </row>
    <row r="35" spans="3:88">
      <c r="C35" s="169" t="s">
        <v>125</v>
      </c>
      <c r="D35" s="170"/>
      <c r="E35" s="181" t="s">
        <v>100</v>
      </c>
      <c r="F35" s="182"/>
      <c r="G35" s="214">
        <f>'7曲げ破壊'!AG23</f>
        <v>84</v>
      </c>
      <c r="H35" s="215"/>
      <c r="I35" s="215"/>
      <c r="J35" s="38" t="s">
        <v>97</v>
      </c>
      <c r="K35" s="203">
        <f>'4地盤改良の設計条件5改良厚6浮き上がり'!AO34</f>
        <v>2.6</v>
      </c>
      <c r="L35" s="203"/>
      <c r="M35" s="40" t="s">
        <v>258</v>
      </c>
      <c r="N35" s="155">
        <f>K35*G35/2</f>
        <v>109.2</v>
      </c>
      <c r="O35" s="156"/>
      <c r="P35" s="157"/>
      <c r="Q35" s="205">
        <f>'7曲げ破壊'!G21</f>
        <v>2.8</v>
      </c>
      <c r="R35" s="205"/>
      <c r="S35" s="41" t="s">
        <v>102</v>
      </c>
      <c r="T35" s="203">
        <f>'4地盤改良の設計条件5改良厚6浮き上がり'!AO34</f>
        <v>2.6</v>
      </c>
      <c r="U35" s="203"/>
      <c r="V35" s="38" t="s">
        <v>259</v>
      </c>
      <c r="W35" s="38" t="s">
        <v>97</v>
      </c>
      <c r="X35" s="42">
        <v>1</v>
      </c>
      <c r="Y35" s="55"/>
      <c r="Z35" s="55"/>
      <c r="AA35" s="58"/>
      <c r="AB35" s="155">
        <f>Q35+T35/3*X35</f>
        <v>3.6666666666666665</v>
      </c>
      <c r="AC35" s="156"/>
      <c r="AD35" s="157"/>
      <c r="AE35" s="155">
        <f>N35*AB35</f>
        <v>400.4</v>
      </c>
      <c r="AF35" s="156"/>
      <c r="AG35" s="156"/>
      <c r="AH35" s="157"/>
    </row>
    <row r="36" spans="3:88">
      <c r="C36" s="192"/>
      <c r="D36" s="193"/>
      <c r="E36" s="185" t="s">
        <v>101</v>
      </c>
      <c r="F36" s="186"/>
      <c r="G36" s="209">
        <f>'7曲げ破壊'!AG24</f>
        <v>125.6</v>
      </c>
      <c r="H36" s="210"/>
      <c r="I36" s="210"/>
      <c r="J36" s="39" t="s">
        <v>97</v>
      </c>
      <c r="K36" s="137">
        <f>'4地盤改良の設計条件5改良厚6浮き上がり'!AO34</f>
        <v>2.6</v>
      </c>
      <c r="L36" s="137"/>
      <c r="M36" s="39" t="s">
        <v>258</v>
      </c>
      <c r="N36" s="200">
        <f>K36*G36/2</f>
        <v>163.28</v>
      </c>
      <c r="O36" s="201"/>
      <c r="P36" s="202"/>
      <c r="Q36" s="180">
        <f>'7曲げ破壊'!G21</f>
        <v>2.8</v>
      </c>
      <c r="R36" s="180"/>
      <c r="S36" s="67" t="s">
        <v>102</v>
      </c>
      <c r="T36" s="204">
        <f>'4地盤改良の設計条件5改良厚6浮き上がり'!AO34</f>
        <v>2.6</v>
      </c>
      <c r="U36" s="204"/>
      <c r="V36" s="68" t="s">
        <v>259</v>
      </c>
      <c r="W36" s="68" t="s">
        <v>97</v>
      </c>
      <c r="X36" s="69">
        <v>2</v>
      </c>
      <c r="Y36" s="5"/>
      <c r="Z36" s="5"/>
      <c r="AA36" s="6"/>
      <c r="AB36" s="200">
        <f>Q36+T36/3*X36</f>
        <v>4.5333333333333332</v>
      </c>
      <c r="AC36" s="201"/>
      <c r="AD36" s="202"/>
      <c r="AE36" s="200">
        <f>N36*AB36</f>
        <v>740.20266666666669</v>
      </c>
      <c r="AF36" s="201"/>
      <c r="AG36" s="201"/>
      <c r="AH36" s="202"/>
    </row>
    <row r="37" spans="3:88">
      <c r="C37" s="167" t="s">
        <v>109</v>
      </c>
      <c r="D37" s="168"/>
      <c r="E37" s="168"/>
      <c r="F37" s="168"/>
      <c r="G37" s="55"/>
      <c r="H37" s="55"/>
      <c r="I37" s="55"/>
      <c r="J37" s="55"/>
      <c r="K37" s="55"/>
      <c r="L37" s="55"/>
      <c r="M37" s="55"/>
      <c r="N37" s="55"/>
      <c r="O37" s="55"/>
      <c r="P37" s="55"/>
      <c r="Q37" s="55"/>
      <c r="R37" s="55"/>
      <c r="S37" s="55"/>
      <c r="T37" s="55"/>
      <c r="U37" s="55"/>
      <c r="V37" s="55"/>
      <c r="W37" s="55"/>
      <c r="X37" s="55"/>
      <c r="Y37" s="55"/>
      <c r="Z37" s="55"/>
      <c r="AA37" s="55"/>
      <c r="AB37" s="55"/>
      <c r="AC37" s="55"/>
      <c r="AD37" s="58"/>
      <c r="AE37" s="177">
        <f>SUM(AE33:AG36)</f>
        <v>1411.3440000000001</v>
      </c>
      <c r="AF37" s="178"/>
      <c r="AG37" s="178"/>
      <c r="AH37" s="179"/>
    </row>
    <row r="38" spans="3:88">
      <c r="AI38">
        <v>6</v>
      </c>
      <c r="BR38">
        <v>7</v>
      </c>
    </row>
    <row r="139" ht="18" customHeight="1"/>
  </sheetData>
  <sheetProtection sheet="1" objects="1" scenarios="1"/>
  <mergeCells count="238">
    <mergeCell ref="AD23:AF23"/>
    <mergeCell ref="AG23:AI23"/>
    <mergeCell ref="AD24:AF24"/>
    <mergeCell ref="AG24:AI24"/>
    <mergeCell ref="M23:O24"/>
    <mergeCell ref="P23:Q24"/>
    <mergeCell ref="R23:T23"/>
    <mergeCell ref="R24:T24"/>
    <mergeCell ref="U23:W24"/>
    <mergeCell ref="X23:Z23"/>
    <mergeCell ref="X24:Z24"/>
    <mergeCell ref="AA23:AC23"/>
    <mergeCell ref="AA24:AC24"/>
    <mergeCell ref="C23:D24"/>
    <mergeCell ref="E23:F23"/>
    <mergeCell ref="E24:F24"/>
    <mergeCell ref="G23:H24"/>
    <mergeCell ref="I23:J24"/>
    <mergeCell ref="K23:L24"/>
    <mergeCell ref="C21:D22"/>
    <mergeCell ref="C19:D20"/>
    <mergeCell ref="G14:H14"/>
    <mergeCell ref="I14:J14"/>
    <mergeCell ref="C17:D18"/>
    <mergeCell ref="C15:D16"/>
    <mergeCell ref="AA21:AC21"/>
    <mergeCell ref="AD21:AF21"/>
    <mergeCell ref="AG21:AI21"/>
    <mergeCell ref="E22:F22"/>
    <mergeCell ref="R22:T22"/>
    <mergeCell ref="X22:Z22"/>
    <mergeCell ref="AA22:AC22"/>
    <mergeCell ref="AD22:AF22"/>
    <mergeCell ref="AG22:AI22"/>
    <mergeCell ref="E21:F21"/>
    <mergeCell ref="G21:H22"/>
    <mergeCell ref="I21:J22"/>
    <mergeCell ref="M21:O22"/>
    <mergeCell ref="P21:Q22"/>
    <mergeCell ref="R21:T21"/>
    <mergeCell ref="U21:W22"/>
    <mergeCell ref="X21:Z21"/>
    <mergeCell ref="K21:L22"/>
    <mergeCell ref="AA19:AC19"/>
    <mergeCell ref="AD19:AF19"/>
    <mergeCell ref="AG19:AI19"/>
    <mergeCell ref="E20:F20"/>
    <mergeCell ref="R20:T20"/>
    <mergeCell ref="X20:Z20"/>
    <mergeCell ref="AA20:AC20"/>
    <mergeCell ref="AD20:AF20"/>
    <mergeCell ref="AG20:AI20"/>
    <mergeCell ref="E19:F19"/>
    <mergeCell ref="G19:H20"/>
    <mergeCell ref="I19:J20"/>
    <mergeCell ref="M19:O20"/>
    <mergeCell ref="P19:Q20"/>
    <mergeCell ref="R19:T19"/>
    <mergeCell ref="U19:W20"/>
    <mergeCell ref="X19:Z19"/>
    <mergeCell ref="K19:L20"/>
    <mergeCell ref="AA17:AC17"/>
    <mergeCell ref="AD17:AF17"/>
    <mergeCell ref="AG17:AI17"/>
    <mergeCell ref="E18:F18"/>
    <mergeCell ref="R18:T18"/>
    <mergeCell ref="X18:Z18"/>
    <mergeCell ref="AA18:AC18"/>
    <mergeCell ref="AD18:AF18"/>
    <mergeCell ref="AG18:AI18"/>
    <mergeCell ref="K17:L18"/>
    <mergeCell ref="E17:F17"/>
    <mergeCell ref="G17:H18"/>
    <mergeCell ref="I17:J18"/>
    <mergeCell ref="M17:O18"/>
    <mergeCell ref="P17:Q18"/>
    <mergeCell ref="R17:T17"/>
    <mergeCell ref="U17:W18"/>
    <mergeCell ref="X17:Z17"/>
    <mergeCell ref="AA15:AC15"/>
    <mergeCell ref="AD15:AF15"/>
    <mergeCell ref="AG15:AI15"/>
    <mergeCell ref="E16:F16"/>
    <mergeCell ref="R16:T16"/>
    <mergeCell ref="X16:Z16"/>
    <mergeCell ref="AA16:AC16"/>
    <mergeCell ref="AD16:AF16"/>
    <mergeCell ref="AG16:AI16"/>
    <mergeCell ref="K15:L16"/>
    <mergeCell ref="E15:F15"/>
    <mergeCell ref="G15:H16"/>
    <mergeCell ref="I15:J16"/>
    <mergeCell ref="M15:O16"/>
    <mergeCell ref="P15:Q16"/>
    <mergeCell ref="R15:T15"/>
    <mergeCell ref="U15:W16"/>
    <mergeCell ref="X15:Z15"/>
    <mergeCell ref="X13:Z13"/>
    <mergeCell ref="AA13:AC13"/>
    <mergeCell ref="AD13:AI13"/>
    <mergeCell ref="K13:L13"/>
    <mergeCell ref="P14:Q14"/>
    <mergeCell ref="R14:T14"/>
    <mergeCell ref="U14:W14"/>
    <mergeCell ref="X14:Z14"/>
    <mergeCell ref="AA14:AC14"/>
    <mergeCell ref="AD14:AI14"/>
    <mergeCell ref="K14:L14"/>
    <mergeCell ref="AZ16:BB16"/>
    <mergeCell ref="AZ17:BB17"/>
    <mergeCell ref="AX20:AY21"/>
    <mergeCell ref="AL16:AM17"/>
    <mergeCell ref="AN16:AN17"/>
    <mergeCell ref="D7:E8"/>
    <mergeCell ref="F7:F8"/>
    <mergeCell ref="I8:J8"/>
    <mergeCell ref="O7:O8"/>
    <mergeCell ref="G12:H12"/>
    <mergeCell ref="I12:J12"/>
    <mergeCell ref="M12:O12"/>
    <mergeCell ref="P12:Q12"/>
    <mergeCell ref="R12:T12"/>
    <mergeCell ref="U12:W12"/>
    <mergeCell ref="X12:Z12"/>
    <mergeCell ref="AA12:AC12"/>
    <mergeCell ref="AD12:AI12"/>
    <mergeCell ref="G13:H13"/>
    <mergeCell ref="I13:J13"/>
    <mergeCell ref="M13:O13"/>
    <mergeCell ref="P13:Q13"/>
    <mergeCell ref="R13:T13"/>
    <mergeCell ref="U13:W13"/>
    <mergeCell ref="AS29:AT29"/>
    <mergeCell ref="BL20:BM21"/>
    <mergeCell ref="BG19:BH19"/>
    <mergeCell ref="BJ19:BK19"/>
    <mergeCell ref="BE20:BE21"/>
    <mergeCell ref="BH20:BI20"/>
    <mergeCell ref="BK20:BK21"/>
    <mergeCell ref="AZ26:BA26"/>
    <mergeCell ref="AZ20:AZ21"/>
    <mergeCell ref="AZ29:BA29"/>
    <mergeCell ref="AE36:AH36"/>
    <mergeCell ref="AV29:AX29"/>
    <mergeCell ref="AO29:AQ29"/>
    <mergeCell ref="AL26:AM26"/>
    <mergeCell ref="AW26:AX26"/>
    <mergeCell ref="AY16:AY17"/>
    <mergeCell ref="BD16:BD17"/>
    <mergeCell ref="BE16:BG17"/>
    <mergeCell ref="AW23:AW24"/>
    <mergeCell ref="AQ23:AQ24"/>
    <mergeCell ref="AS24:AT24"/>
    <mergeCell ref="AL23:AM24"/>
    <mergeCell ref="AX23:AZ24"/>
    <mergeCell ref="AV16:AX16"/>
    <mergeCell ref="AO24:AP24"/>
    <mergeCell ref="AN23:AN24"/>
    <mergeCell ref="AM20:AN21"/>
    <mergeCell ref="AO20:AW21"/>
    <mergeCell ref="AM19:AN19"/>
    <mergeCell ref="AT23:AU23"/>
    <mergeCell ref="AU16:AU17"/>
    <mergeCell ref="AV17:AX17"/>
    <mergeCell ref="AX19:AY19"/>
    <mergeCell ref="AE30:AH30"/>
    <mergeCell ref="AV4:AW4"/>
    <mergeCell ref="AO12:AQ12"/>
    <mergeCell ref="AN11:AO11"/>
    <mergeCell ref="AL4:AM4"/>
    <mergeCell ref="AO4:AP4"/>
    <mergeCell ref="K33:L33"/>
    <mergeCell ref="G34:I34"/>
    <mergeCell ref="K34:L34"/>
    <mergeCell ref="G35:I35"/>
    <mergeCell ref="K35:L35"/>
    <mergeCell ref="AB32:AD32"/>
    <mergeCell ref="N35:P35"/>
    <mergeCell ref="AO16:AP16"/>
    <mergeCell ref="AQ16:AQ17"/>
    <mergeCell ref="AR16:AS16"/>
    <mergeCell ref="AO17:AP17"/>
    <mergeCell ref="AR17:AS17"/>
    <mergeCell ref="AL11:AM11"/>
    <mergeCell ref="AL12:AM12"/>
    <mergeCell ref="Q35:R35"/>
    <mergeCell ref="AE35:AH35"/>
    <mergeCell ref="AQ11:AS11"/>
    <mergeCell ref="AE31:AH31"/>
    <mergeCell ref="AE32:AH32"/>
    <mergeCell ref="AL10:AM10"/>
    <mergeCell ref="AO10:AP10"/>
    <mergeCell ref="AS5:AT5"/>
    <mergeCell ref="AO5:AP5"/>
    <mergeCell ref="AX5:AY5"/>
    <mergeCell ref="N31:P31"/>
    <mergeCell ref="C35:D36"/>
    <mergeCell ref="AB31:AD31"/>
    <mergeCell ref="N32:P32"/>
    <mergeCell ref="AB33:AD33"/>
    <mergeCell ref="AB34:AD34"/>
    <mergeCell ref="AB35:AD35"/>
    <mergeCell ref="AB36:AD36"/>
    <mergeCell ref="T35:U35"/>
    <mergeCell ref="T36:U36"/>
    <mergeCell ref="Q34:R34"/>
    <mergeCell ref="Q33:R33"/>
    <mergeCell ref="N33:P33"/>
    <mergeCell ref="AO6:AP6"/>
    <mergeCell ref="AQ6:AR6"/>
    <mergeCell ref="AE33:AH33"/>
    <mergeCell ref="G36:I36"/>
    <mergeCell ref="K36:L36"/>
    <mergeCell ref="N36:P36"/>
    <mergeCell ref="N34:P34"/>
    <mergeCell ref="AE34:AH34"/>
    <mergeCell ref="G30:P30"/>
    <mergeCell ref="Q30:AD30"/>
    <mergeCell ref="Q31:AA31"/>
    <mergeCell ref="Q32:AA32"/>
    <mergeCell ref="C37:F37"/>
    <mergeCell ref="T7:U7"/>
    <mergeCell ref="W7:X7"/>
    <mergeCell ref="C33:D34"/>
    <mergeCell ref="G33:I33"/>
    <mergeCell ref="G31:M31"/>
    <mergeCell ref="G32:M32"/>
    <mergeCell ref="Q7:R7"/>
    <mergeCell ref="AA7:AB7"/>
    <mergeCell ref="AE7:AE8"/>
    <mergeCell ref="AF7:AH8"/>
    <mergeCell ref="V8:W8"/>
    <mergeCell ref="AE37:AH37"/>
    <mergeCell ref="Q36:R36"/>
    <mergeCell ref="E33:F33"/>
    <mergeCell ref="E34:F34"/>
    <mergeCell ref="E35:F35"/>
    <mergeCell ref="E36:F36"/>
  </mergeCells>
  <phoneticPr fontId="27"/>
  <conditionalFormatting sqref="AP4:AP5 G30 N31">
    <cfRule type="cellIs" dxfId="1" priority="1" operator="greaterThan">
      <formula>#REF!</formula>
    </cfRule>
  </conditionalFormatting>
  <conditionalFormatting sqref="AP7:AP9 N33:N36 AE33:AE36">
    <cfRule type="cellIs" dxfId="0" priority="3" operator="greaterThan">
      <formula>#REF!</formula>
    </cfRule>
  </conditionalFormatting>
  <pageMargins left="0.70866141732283472" right="0.70866141732283472" top="0.74803149606299213" bottom="0.74803149606299213"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1設計条件2安定係数3ヒービングの検討</vt:lpstr>
      <vt:lpstr>4地盤改良の設計条件5改良厚6浮き上がり</vt:lpstr>
      <vt:lpstr>7曲げ破壊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2026-06-17T09:10:46Z</dcterms:created>
  <dcterms:modified xsi:type="dcterms:W3CDTF">2026-08-30T02:34:56Z</dcterms:modified>
</cp:coreProperties>
</file>